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4520" windowHeight="12975"/>
  </bookViews>
  <sheets>
    <sheet name="IO 300 - Přípojka vodovodu" sheetId="7" r:id="rId1"/>
  </sheets>
  <definedNames>
    <definedName name="_xlnm.Print_Area" localSheetId="0">'IO 300 - Přípojka vodovodu'!$B$3:$J$76,'IO 300 - Přípojka vodovodu'!$B$81:$J$104,'IO 300 - Přípojka vodovodu'!$B$109:$K$246</definedName>
  </definedNames>
  <calcPr calcId="125725"/>
</workbook>
</file>

<file path=xl/calcChain.xml><?xml version="1.0" encoding="utf-8"?>
<calcChain xmlns="http://schemas.openxmlformats.org/spreadsheetml/2006/main">
  <c r="J12" i="7"/>
  <c r="BK244"/>
  <c r="BI244"/>
  <c r="BH244"/>
  <c r="BG244"/>
  <c r="BF244"/>
  <c r="T244"/>
  <c r="R244"/>
  <c r="R243" s="1"/>
  <c r="P244"/>
  <c r="J244"/>
  <c r="BE244" s="1"/>
  <c r="BK243"/>
  <c r="T243"/>
  <c r="P243"/>
  <c r="J243"/>
  <c r="BK240"/>
  <c r="BI240"/>
  <c r="BH240"/>
  <c r="BG240"/>
  <c r="BF240"/>
  <c r="T240"/>
  <c r="R240"/>
  <c r="P240"/>
  <c r="J240"/>
  <c r="BE240" s="1"/>
  <c r="BK238"/>
  <c r="BI238"/>
  <c r="BH238"/>
  <c r="BG238"/>
  <c r="BF238"/>
  <c r="T238"/>
  <c r="R238"/>
  <c r="P238"/>
  <c r="J238"/>
  <c r="BE238" s="1"/>
  <c r="BK236"/>
  <c r="BI236"/>
  <c r="BH236"/>
  <c r="BG236"/>
  <c r="BF236"/>
  <c r="T236"/>
  <c r="R236"/>
  <c r="R235" s="1"/>
  <c r="P236"/>
  <c r="J236"/>
  <c r="BE236" s="1"/>
  <c r="BK235"/>
  <c r="T235"/>
  <c r="P235"/>
  <c r="J235"/>
  <c r="BK233"/>
  <c r="BI233"/>
  <c r="BH233"/>
  <c r="BG233"/>
  <c r="BF233"/>
  <c r="T233"/>
  <c r="R233"/>
  <c r="P233"/>
  <c r="J233"/>
  <c r="BE233" s="1"/>
  <c r="BK231"/>
  <c r="BI231"/>
  <c r="BH231"/>
  <c r="BG231"/>
  <c r="BF231"/>
  <c r="T231"/>
  <c r="R231"/>
  <c r="P231"/>
  <c r="J231"/>
  <c r="BE231" s="1"/>
  <c r="BK229"/>
  <c r="BI229"/>
  <c r="BH229"/>
  <c r="BG229"/>
  <c r="BF229"/>
  <c r="T229"/>
  <c r="R229"/>
  <c r="P229"/>
  <c r="J229"/>
  <c r="BE229" s="1"/>
  <c r="BK225"/>
  <c r="BI225"/>
  <c r="BH225"/>
  <c r="BG225"/>
  <c r="BF225"/>
  <c r="T225"/>
  <c r="R225"/>
  <c r="P225"/>
  <c r="J225"/>
  <c r="BE225" s="1"/>
  <c r="BK223"/>
  <c r="BI223"/>
  <c r="BH223"/>
  <c r="BG223"/>
  <c r="BF223"/>
  <c r="T223"/>
  <c r="R223"/>
  <c r="P223"/>
  <c r="J223"/>
  <c r="BE223" s="1"/>
  <c r="BK221"/>
  <c r="BI221"/>
  <c r="BH221"/>
  <c r="BG221"/>
  <c r="BF221"/>
  <c r="T221"/>
  <c r="R221"/>
  <c r="P221"/>
  <c r="J221"/>
  <c r="BE221" s="1"/>
  <c r="BK219"/>
  <c r="BI219"/>
  <c r="BH219"/>
  <c r="BG219"/>
  <c r="BF219"/>
  <c r="T219"/>
  <c r="R219"/>
  <c r="P219"/>
  <c r="J219"/>
  <c r="BE219" s="1"/>
  <c r="BK217"/>
  <c r="BI217"/>
  <c r="BH217"/>
  <c r="BG217"/>
  <c r="BF217"/>
  <c r="T217"/>
  <c r="R217"/>
  <c r="P217"/>
  <c r="J217"/>
  <c r="BE217" s="1"/>
  <c r="BK215"/>
  <c r="BI215"/>
  <c r="BH215"/>
  <c r="BG215"/>
  <c r="BF215"/>
  <c r="T215"/>
  <c r="R215"/>
  <c r="P215"/>
  <c r="J215"/>
  <c r="BE215" s="1"/>
  <c r="BK213"/>
  <c r="BI213"/>
  <c r="BH213"/>
  <c r="BG213"/>
  <c r="BF213"/>
  <c r="T213"/>
  <c r="R213"/>
  <c r="P213"/>
  <c r="J213"/>
  <c r="BE213" s="1"/>
  <c r="BK211"/>
  <c r="BI211"/>
  <c r="BH211"/>
  <c r="BG211"/>
  <c r="BF211"/>
  <c r="T211"/>
  <c r="R211"/>
  <c r="P211"/>
  <c r="J211"/>
  <c r="BE211" s="1"/>
  <c r="BK209"/>
  <c r="BI209"/>
  <c r="BH209"/>
  <c r="BG209"/>
  <c r="BF209"/>
  <c r="T209"/>
  <c r="R209"/>
  <c r="P209"/>
  <c r="J209"/>
  <c r="BE209" s="1"/>
  <c r="BK207"/>
  <c r="BI207"/>
  <c r="BH207"/>
  <c r="BG207"/>
  <c r="BF207"/>
  <c r="T207"/>
  <c r="R207"/>
  <c r="P207"/>
  <c r="J207"/>
  <c r="BE207" s="1"/>
  <c r="BK205"/>
  <c r="BI205"/>
  <c r="BH205"/>
  <c r="BG205"/>
  <c r="BF205"/>
  <c r="T205"/>
  <c r="R205"/>
  <c r="P205"/>
  <c r="J205"/>
  <c r="BE205" s="1"/>
  <c r="BK202"/>
  <c r="BI202"/>
  <c r="BH202"/>
  <c r="BG202"/>
  <c r="BF202"/>
  <c r="T202"/>
  <c r="R202"/>
  <c r="P202"/>
  <c r="J202"/>
  <c r="BE202" s="1"/>
  <c r="BK199"/>
  <c r="BI199"/>
  <c r="BH199"/>
  <c r="BG199"/>
  <c r="BF199"/>
  <c r="T199"/>
  <c r="R199"/>
  <c r="P199"/>
  <c r="J199"/>
  <c r="BE199" s="1"/>
  <c r="BK195"/>
  <c r="BI195"/>
  <c r="BH195"/>
  <c r="BG195"/>
  <c r="BF195"/>
  <c r="T195"/>
  <c r="R195"/>
  <c r="P195"/>
  <c r="J195"/>
  <c r="BE195" s="1"/>
  <c r="BK193"/>
  <c r="BI193"/>
  <c r="BH193"/>
  <c r="BG193"/>
  <c r="BF193"/>
  <c r="T193"/>
  <c r="R193"/>
  <c r="P193"/>
  <c r="J193"/>
  <c r="BE193" s="1"/>
  <c r="BK191"/>
  <c r="BI191"/>
  <c r="BH191"/>
  <c r="BG191"/>
  <c r="BF191"/>
  <c r="T191"/>
  <c r="R191"/>
  <c r="P191"/>
  <c r="J191"/>
  <c r="BE191" s="1"/>
  <c r="BK189"/>
  <c r="BI189"/>
  <c r="BH189"/>
  <c r="BG189"/>
  <c r="BF189"/>
  <c r="T189"/>
  <c r="R189"/>
  <c r="P189"/>
  <c r="J189"/>
  <c r="BE189" s="1"/>
  <c r="BK187"/>
  <c r="BI187"/>
  <c r="BH187"/>
  <c r="BG187"/>
  <c r="BF187"/>
  <c r="T187"/>
  <c r="R187"/>
  <c r="R186" s="1"/>
  <c r="P187"/>
  <c r="J187"/>
  <c r="BE187" s="1"/>
  <c r="BK186"/>
  <c r="J186" s="1"/>
  <c r="J101" s="1"/>
  <c r="T186"/>
  <c r="P186"/>
  <c r="BK184"/>
  <c r="BI184"/>
  <c r="BH184"/>
  <c r="BG184"/>
  <c r="BF184"/>
  <c r="T184"/>
  <c r="R184"/>
  <c r="P184"/>
  <c r="J184"/>
  <c r="BE184" s="1"/>
  <c r="BK182"/>
  <c r="BI182"/>
  <c r="BH182"/>
  <c r="BG182"/>
  <c r="BF182"/>
  <c r="T182"/>
  <c r="R182"/>
  <c r="P182"/>
  <c r="J182"/>
  <c r="BE182" s="1"/>
  <c r="BK180"/>
  <c r="BI180"/>
  <c r="BH180"/>
  <c r="BG180"/>
  <c r="BF180"/>
  <c r="T180"/>
  <c r="R180"/>
  <c r="P180"/>
  <c r="J180"/>
  <c r="BE180" s="1"/>
  <c r="BK178"/>
  <c r="BI178"/>
  <c r="BH178"/>
  <c r="BG178"/>
  <c r="BF178"/>
  <c r="T178"/>
  <c r="T177" s="1"/>
  <c r="R178"/>
  <c r="P178"/>
  <c r="P177" s="1"/>
  <c r="J178"/>
  <c r="BE178" s="1"/>
  <c r="BK177"/>
  <c r="R177"/>
  <c r="J177"/>
  <c r="BK174"/>
  <c r="BI174"/>
  <c r="BH174"/>
  <c r="BG174"/>
  <c r="BF174"/>
  <c r="T174"/>
  <c r="R174"/>
  <c r="R173" s="1"/>
  <c r="P174"/>
  <c r="J174"/>
  <c r="BE174" s="1"/>
  <c r="BK173"/>
  <c r="T173"/>
  <c r="P173"/>
  <c r="J173"/>
  <c r="BK169"/>
  <c r="BI169"/>
  <c r="BH169"/>
  <c r="BG169"/>
  <c r="BF169"/>
  <c r="T169"/>
  <c r="R169"/>
  <c r="P169"/>
  <c r="J169"/>
  <c r="BE169" s="1"/>
  <c r="BK167"/>
  <c r="BI167"/>
  <c r="BH167"/>
  <c r="BG167"/>
  <c r="BF167"/>
  <c r="T167"/>
  <c r="R167"/>
  <c r="P167"/>
  <c r="J167"/>
  <c r="BE167" s="1"/>
  <c r="BK164"/>
  <c r="BI164"/>
  <c r="BH164"/>
  <c r="BG164"/>
  <c r="BF164"/>
  <c r="T164"/>
  <c r="R164"/>
  <c r="P164"/>
  <c r="J164"/>
  <c r="BE164" s="1"/>
  <c r="BK161"/>
  <c r="BI161"/>
  <c r="BH161"/>
  <c r="BG161"/>
  <c r="BF161"/>
  <c r="T161"/>
  <c r="R161"/>
  <c r="P161"/>
  <c r="J161"/>
  <c r="BE161" s="1"/>
  <c r="BK158"/>
  <c r="BI158"/>
  <c r="BH158"/>
  <c r="BG158"/>
  <c r="BF158"/>
  <c r="T158"/>
  <c r="R158"/>
  <c r="P158"/>
  <c r="J158"/>
  <c r="BE158" s="1"/>
  <c r="BK155"/>
  <c r="BI155"/>
  <c r="BH155"/>
  <c r="BG155"/>
  <c r="BF155"/>
  <c r="T155"/>
  <c r="R155"/>
  <c r="P155"/>
  <c r="J155"/>
  <c r="BE155" s="1"/>
  <c r="BK152"/>
  <c r="BI152"/>
  <c r="BH152"/>
  <c r="BG152"/>
  <c r="BF152"/>
  <c r="T152"/>
  <c r="R152"/>
  <c r="P152"/>
  <c r="J152"/>
  <c r="BE152" s="1"/>
  <c r="BK148"/>
  <c r="BI148"/>
  <c r="BH148"/>
  <c r="BG148"/>
  <c r="BF148"/>
  <c r="T148"/>
  <c r="R148"/>
  <c r="P148"/>
  <c r="J148"/>
  <c r="BE148" s="1"/>
  <c r="BK145"/>
  <c r="BI145"/>
  <c r="BH145"/>
  <c r="BG145"/>
  <c r="BF145"/>
  <c r="T145"/>
  <c r="R145"/>
  <c r="P145"/>
  <c r="J145"/>
  <c r="BE145" s="1"/>
  <c r="BK142"/>
  <c r="BI142"/>
  <c r="BH142"/>
  <c r="BG142"/>
  <c r="BF142"/>
  <c r="T142"/>
  <c r="R142"/>
  <c r="P142"/>
  <c r="J142"/>
  <c r="BE142" s="1"/>
  <c r="BK139"/>
  <c r="BI139"/>
  <c r="BH139"/>
  <c r="BG139"/>
  <c r="BF139"/>
  <c r="T139"/>
  <c r="R139"/>
  <c r="P139"/>
  <c r="J139"/>
  <c r="BE139" s="1"/>
  <c r="BK136"/>
  <c r="BI136"/>
  <c r="BH136"/>
  <c r="BG136"/>
  <c r="BF136"/>
  <c r="T136"/>
  <c r="R136"/>
  <c r="P136"/>
  <c r="J136"/>
  <c r="BE136" s="1"/>
  <c r="BK134"/>
  <c r="BI134"/>
  <c r="BH134"/>
  <c r="BG134"/>
  <c r="BF134"/>
  <c r="T134"/>
  <c r="R134"/>
  <c r="P134"/>
  <c r="J134"/>
  <c r="BE134" s="1"/>
  <c r="BK132"/>
  <c r="BI132"/>
  <c r="BH132"/>
  <c r="BG132"/>
  <c r="BF132"/>
  <c r="T132"/>
  <c r="R132"/>
  <c r="P132"/>
  <c r="J132"/>
  <c r="BE132" s="1"/>
  <c r="BK130"/>
  <c r="BI130"/>
  <c r="BH130"/>
  <c r="BG130"/>
  <c r="BF130"/>
  <c r="T130"/>
  <c r="R130"/>
  <c r="P130"/>
  <c r="J130"/>
  <c r="BE130" s="1"/>
  <c r="BK128"/>
  <c r="BI128"/>
  <c r="BH128"/>
  <c r="BG128"/>
  <c r="BF128"/>
  <c r="T128"/>
  <c r="R128"/>
  <c r="P128"/>
  <c r="J128"/>
  <c r="BE128" s="1"/>
  <c r="BK126"/>
  <c r="BI126"/>
  <c r="BH126"/>
  <c r="BG126"/>
  <c r="BF126"/>
  <c r="T126"/>
  <c r="R126"/>
  <c r="R125" s="1"/>
  <c r="R124" s="1"/>
  <c r="R123" s="1"/>
  <c r="P126"/>
  <c r="J126"/>
  <c r="BE126" s="1"/>
  <c r="BK125"/>
  <c r="T125"/>
  <c r="T124" s="1"/>
  <c r="T123" s="1"/>
  <c r="P125"/>
  <c r="P124" s="1"/>
  <c r="P123" s="1"/>
  <c r="J125"/>
  <c r="BK124"/>
  <c r="BK123" s="1"/>
  <c r="J123" s="1"/>
  <c r="F117"/>
  <c r="E115"/>
  <c r="J103"/>
  <c r="J102"/>
  <c r="J100"/>
  <c r="J99"/>
  <c r="J98"/>
  <c r="F89"/>
  <c r="E87"/>
  <c r="J37"/>
  <c r="F37"/>
  <c r="J36"/>
  <c r="F36"/>
  <c r="J35"/>
  <c r="F35"/>
  <c r="J34"/>
  <c r="F34"/>
  <c r="J120"/>
  <c r="J119"/>
  <c r="F120"/>
  <c r="F119"/>
  <c r="J117"/>
  <c r="E113"/>
  <c r="J124" l="1"/>
  <c r="J97" s="1"/>
  <c r="J96"/>
  <c r="J30"/>
  <c r="J33"/>
  <c r="F33"/>
  <c r="J89"/>
  <c r="J91"/>
  <c r="J92"/>
  <c r="E85"/>
  <c r="F91"/>
  <c r="F92"/>
  <c r="J39" l="1"/>
</calcChain>
</file>

<file path=xl/sharedStrings.xml><?xml version="1.0" encoding="utf-8"?>
<sst xmlns="http://schemas.openxmlformats.org/spreadsheetml/2006/main" count="1245" uniqueCount="328">
  <si>
    <t/>
  </si>
  <si>
    <t>False</t>
  </si>
  <si>
    <t>21</t>
  </si>
  <si>
    <t>15</t>
  </si>
  <si>
    <t>v ---  níže se nacházejí doplnkové a pomocné údaje k sestavám  --- v</t>
  </si>
  <si>
    <t>Stavba:</t>
  </si>
  <si>
    <t>Tréninková hala pro míčové sporty VODOVA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</si>
  <si>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</si>
  <si>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</si>
  <si>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</si>
  <si>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</si>
  <si>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</si>
  <si>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</si>
  <si>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</si>
  <si>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</si>
  <si>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</si>
  <si>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</si>
  <si>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</si>
  <si>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</si>
  <si>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</si>
  <si>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</si>
  <si>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</si>
  <si>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</si>
  <si>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</si>
  <si>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</si>
  <si>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</si>
  <si>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</si>
  <si>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</si>
  <si>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</si>
  <si>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</si>
  <si>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</si>
  <si>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</si>
  <si>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</si>
  <si>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</si>
  <si>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</si>
  <si>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</si>
  <si>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</si>
  <si>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</si>
  <si>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</si>
  <si>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</si>
  <si>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Popis</t>
  </si>
  <si>
    <t>Typ</t>
  </si>
  <si>
    <t>D</t>
  </si>
  <si>
    <t>0</t>
  </si>
  <si>
    <t>1</t>
  </si>
  <si>
    <t>2</t>
  </si>
  <si>
    <t>{ce2b34b7-ab38-47ea-9d03-3294fb631b0e}</t>
  </si>
  <si>
    <t>výkop</t>
  </si>
  <si>
    <t>Objekt: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</si>
  <si>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</si>
  <si>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</si>
  <si>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</si>
  <si>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</si>
  <si>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</si>
  <si>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</si>
  <si>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</si>
  <si>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</si>
  <si>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998 - Přesun hmot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</si>
  <si>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</si>
  <si>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</si>
  <si>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</si>
  <si>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</si>
  <si>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</si>
  <si>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</si>
  <si>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</si>
  <si>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</si>
  <si>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</si>
  <si>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</si>
  <si>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</si>
  <si>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</si>
  <si>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</si>
  <si>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</si>
  <si>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</si>
  <si>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</si>
  <si>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</si>
  <si>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113105113</t>
  </si>
  <si>
    <t>Rozebrání dlažeb z lomového kamene kladených na MC vyspárované MC</t>
  </si>
  <si>
    <t>m2</t>
  </si>
  <si>
    <t>CS ÚRS 2021 02</t>
  </si>
  <si>
    <t>4</t>
  </si>
  <si>
    <t>PP</t>
  </si>
  <si>
    <t>Rozebrání dlažeb z lomového kamene  s přemístěním hmot na skládku na vzdálenost do 3 m nebo s naložením na dopravní prostředek, kladených do cementové malty se spárami zalitými cementovou maltou</t>
  </si>
  <si>
    <t>3</t>
  </si>
  <si>
    <t>VV</t>
  </si>
  <si>
    <t>10</t>
  </si>
  <si>
    <t>5</t>
  </si>
  <si>
    <t>6</t>
  </si>
  <si>
    <t>7</t>
  </si>
  <si>
    <t>8</t>
  </si>
  <si>
    <t>113201112</t>
  </si>
  <si>
    <t>Vytrhání obrub silničních ležatých</t>
  </si>
  <si>
    <t>m</t>
  </si>
  <si>
    <t>Vytrhání obrub  s vybouráním lože, s přemístěním hmot na skládku na vzdálenost do 3 m nebo s naložením na dopravní prostředek silničních ležatých</t>
  </si>
  <si>
    <t>9</t>
  </si>
  <si>
    <t>m3</t>
  </si>
  <si>
    <t>11</t>
  </si>
  <si>
    <t>162751117</t>
  </si>
  <si>
    <t>Vodorovné přemístění přes 9 000 do 10000 m výkopku/sypaniny z horniny třídy těžitelnosti I skupiny 1 až 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</si>
  <si>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</si>
  <si>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12</t>
  </si>
  <si>
    <t>162751119</t>
  </si>
  <si>
    <t>Příplatek k vodorovnému přemístění výkopku/sypaniny z horniny třídy těžitelnosti I skupiny 1 až 3 ZKD 1000 m přes 10000 m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</si>
  <si>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</si>
  <si>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13</t>
  </si>
  <si>
    <t>171201221</t>
  </si>
  <si>
    <t>Poplatek za uložení na skládce (skládkovné) zeminy a kamení kód odpadu 17 05 04</t>
  </si>
  <si>
    <t>t</t>
  </si>
  <si>
    <t>Poplatek za uložení stavebního odpadu na skládce (skládkovné) zeminy a kamení zatříděného do Katalogu odpadů pod kódem 17 05 04</t>
  </si>
  <si>
    <t>výkop*1,8</t>
  </si>
  <si>
    <t>14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</si>
  <si>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</si>
  <si>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</si>
  <si>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</si>
  <si>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16</t>
  </si>
  <si>
    <t>R001</t>
  </si>
  <si>
    <t>Komunikace pozemní</t>
  </si>
  <si>
    <t>17</t>
  </si>
  <si>
    <t>18</t>
  </si>
  <si>
    <t>19</t>
  </si>
  <si>
    <t>564861111</t>
  </si>
  <si>
    <t>Podklad ze štěrkodrtě ŠD tl 200 mm</t>
  </si>
  <si>
    <t>Podklad ze štěrkodrti ŠD  s rozprostřením a zhutněním, po zhutnění tl. 200 mm</t>
  </si>
  <si>
    <t>20</t>
  </si>
  <si>
    <t>573231108</t>
  </si>
  <si>
    <t>Postřik živičný spojovací ze silniční emulze v množství 0,50 kg/m2</t>
  </si>
  <si>
    <t>Postřik spojovací PS bez posypu kamenivem ze silniční emulze, v množství 0,50 kg/m2</t>
  </si>
  <si>
    <t>22</t>
  </si>
  <si>
    <t>23</t>
  </si>
  <si>
    <t>24</t>
  </si>
  <si>
    <t>M</t>
  </si>
  <si>
    <t>25</t>
  </si>
  <si>
    <t>26</t>
  </si>
  <si>
    <t>27</t>
  </si>
  <si>
    <t>28</t>
  </si>
  <si>
    <t>29</t>
  </si>
  <si>
    <t>30</t>
  </si>
  <si>
    <t>31</t>
  </si>
  <si>
    <t>32</t>
  </si>
  <si>
    <t>Ostatní konstrukce a práce, bourání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</si>
  <si>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</si>
  <si>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</si>
  <si>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</si>
  <si>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</si>
  <si>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</si>
  <si>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</si>
  <si>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</si>
  <si>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</si>
  <si>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</si>
  <si>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</si>
  <si>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kus</t>
  </si>
  <si>
    <t>43</t>
  </si>
  <si>
    <t>44</t>
  </si>
  <si>
    <t>45</t>
  </si>
  <si>
    <t>46</t>
  </si>
  <si>
    <t>47</t>
  </si>
  <si>
    <t>998</t>
  </si>
  <si>
    <t>Přesun hmot</t>
  </si>
  <si>
    <t>22,4</t>
  </si>
  <si>
    <t>pažení</t>
  </si>
  <si>
    <t>IO 300 - Přípojka vodovodu</t>
  </si>
  <si>
    <t xml:space="preserve">    4 - Vodorovné konstrukce</t>
  </si>
  <si>
    <t xml:space="preserve">    8 - Trubní vedení</t>
  </si>
  <si>
    <t>-1162688382</t>
  </si>
  <si>
    <t>113107032</t>
  </si>
  <si>
    <t>Odstranění podkladu z betonu prostého tl přes 200 do 300 mm při překopech ručně</t>
  </si>
  <si>
    <t>680821977</t>
  </si>
  <si>
    <t>Odstranění podkladů nebo krytů při překopech inženýrských sítí s přemístěním hmot na skládku ve vzdálenosti do 3 m nebo s naložením na dopravní prostředek ručně z betonu prostého, o tl. vrstvy přes 150 do 300 mm</t>
  </si>
  <si>
    <t>113107423</t>
  </si>
  <si>
    <t>Odstranění podkladu z kameniva drceného tl přes 200 do 300 mm při překopech strojně pl do 15 m2</t>
  </si>
  <si>
    <t>-1645762001</t>
  </si>
  <si>
    <t>Odstranění podkladů nebo krytů při překopech inženýrských sítí s přemístěním hmot na skládku ve vzdálenosti do 3 m nebo s naložením na dopravní prostředek strojně plochy jednotlivě do 15 m2 z kameniva hrubého drceného, o tl. vrstvy přes 200 do 300 mm</t>
  </si>
  <si>
    <t>113107444</t>
  </si>
  <si>
    <t>Odstranění podkladu živičných tl přes 150 do 200 mm při překopech strojně pl do 15 m2</t>
  </si>
  <si>
    <t>1930322691</t>
  </si>
  <si>
    <t>Odstranění podkladů nebo krytů při překopech inženýrských sítí s přemístěním hmot na skládku ve vzdálenosti do 3 m nebo s naložením na dopravní prostředek strojně plochy jednotlivě do 15 m2 živičných, o tl. vrstvy přes 150 do 200 mm</t>
  </si>
  <si>
    <t>-567452836</t>
  </si>
  <si>
    <t>132154202</t>
  </si>
  <si>
    <t>Hloubení zapažených rýh š do 2000 mm v hornině třídy těžitelnosti I skupiny 1 a 2 objem do 50 m3</t>
  </si>
  <si>
    <t>1214691630</t>
  </si>
  <si>
    <t>Hloubení zapažených rýh šířky přes 800 do 2 000 mm strojně s urovnáním dna do předepsaného profilu a spádu v hornině třídy těžitelnosti I skupiny 1 a 2 přes 20 do 50 m3</t>
  </si>
  <si>
    <t>151101101</t>
  </si>
  <si>
    <t>Zřízení příložného pažení a rozepření stěn rýh hl do 2 m</t>
  </si>
  <si>
    <t>-1851226758</t>
  </si>
  <si>
    <t>Zřízení pažení a rozepření stěn rýh pro podzemní vedení příložné pro jakoukoliv mezerovitost, hloubky do 2 m</t>
  </si>
  <si>
    <t>151101111</t>
  </si>
  <si>
    <t>Odstranění příložného pažení a rozepření stěn rýh hl do 2 m</t>
  </si>
  <si>
    <t>1105677476</t>
  </si>
  <si>
    <t>Odstranění pažení a rozepření stěn rýh pro podzemní vedení s uložením materiálu na vzdálenost do 3 m od kraje výkopu příložné, hloubky do 2 m</t>
  </si>
  <si>
    <t>-7479084</t>
  </si>
  <si>
    <t>790292513</t>
  </si>
  <si>
    <t>22,4*3 'Přepočtené koeficientem množství</t>
  </si>
  <si>
    <t>364239310</t>
  </si>
  <si>
    <t>504383963</t>
  </si>
  <si>
    <t>174151101</t>
  </si>
  <si>
    <t>Zásyp jam, šachet rýh nebo kolem objektů sypaninou se zhutněním</t>
  </si>
  <si>
    <t>963936989</t>
  </si>
  <si>
    <t>Zásyp sypaninou z jakékoliv horniny strojně s uložením výkopku ve vrstvách se zhutněním jam, šachet, rýh nebo kolem objektů v těchto vykopávkách</t>
  </si>
  <si>
    <t>zásyp</t>
  </si>
  <si>
    <t>16,6</t>
  </si>
  <si>
    <t>175151101</t>
  </si>
  <si>
    <t>Obsypání potrubí strojně sypaninou bez prohození, uloženou do 3 m</t>
  </si>
  <si>
    <t>796224261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</si>
  <si>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</si>
  <si>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4,8</t>
  </si>
  <si>
    <t>58344197</t>
  </si>
  <si>
    <t>štěrkodrť frakce 0/63</t>
  </si>
  <si>
    <t>-1279517417</t>
  </si>
  <si>
    <t>(4,8+16,6)*1,8</t>
  </si>
  <si>
    <t>181411121</t>
  </si>
  <si>
    <t>Založení lučního trávníku výsevem pl do 1000 m2 v rovině a ve svahu do 1:5</t>
  </si>
  <si>
    <t>-563385582</t>
  </si>
  <si>
    <t>Založení trávníku na půdě předem připravené plochy do 1000 m2 výsevem včetně utažení lučního v rovině nebo na svahu do 1:5</t>
  </si>
  <si>
    <t>00572100</t>
  </si>
  <si>
    <t>osivo jetelotráva intenzivní víceletá</t>
  </si>
  <si>
    <t>kg</t>
  </si>
  <si>
    <t>63976513</t>
  </si>
  <si>
    <t>8,83*0,025</t>
  </si>
  <si>
    <t>0,221*0,02 'Přepočtené koeficientem množství</t>
  </si>
  <si>
    <t>Vodorovné konstrukce</t>
  </si>
  <si>
    <t>451573111</t>
  </si>
  <si>
    <t>Lože pod potrubí otevřený výkop ze štěrkopísku</t>
  </si>
  <si>
    <t>773386948</t>
  </si>
  <si>
    <t>Lože pod potrubí, stoky a drobné objekty v otevřeném výkopu z písku a štěrkopísku do 63 mm</t>
  </si>
  <si>
    <t>1,71</t>
  </si>
  <si>
    <t>-98341316</t>
  </si>
  <si>
    <t>565155101</t>
  </si>
  <si>
    <t>Asfaltový beton vrstva podkladní ACP 16 (obalované kamenivo OKS) tl 70 mm š do 1,5 m</t>
  </si>
  <si>
    <t>1448690383</t>
  </si>
  <si>
    <t>Asfaltový beton vrstva podkladní ACP 16 (obalované kamenivo střednězrnné - OKS)  s rozprostřením a zhutněním v pruhu šířky do 1,5 m, po zhutnění tl. 70 mm</t>
  </si>
  <si>
    <t>567122112</t>
  </si>
  <si>
    <t>Podklad ze směsi stmelené cementem SC C 8/10 (KSC I) tl 130 mm</t>
  </si>
  <si>
    <t>1555452833</t>
  </si>
  <si>
    <t>Podklad ze směsi stmelené cementem SC bez dilatačních spár, s rozprostřením a zhutněním SC C 8/10 (KSC I), po zhutnění tl. 130 mm</t>
  </si>
  <si>
    <t>764442425</t>
  </si>
  <si>
    <t>Trubní vedení</t>
  </si>
  <si>
    <t>857311131</t>
  </si>
  <si>
    <t>Montáž litinových tvarovek jednoosých hrdlových otevřený výkop s integrovaným těsněním DN 150</t>
  </si>
  <si>
    <t>-746102564</t>
  </si>
  <si>
    <t>Montáž litinových tvarovek na potrubí litinovém tlakovém jednoosých na potrubí z trub hrdlových v otevřeném výkopu, kanálu nebo v šachtě s integrovaným těsněním DN 150</t>
  </si>
  <si>
    <t>Přechod, E-kus příruba-hrdlo s jištěným spojem a svěrným těsněním</t>
  </si>
  <si>
    <t>ks</t>
  </si>
  <si>
    <t>-1654284991</t>
  </si>
  <si>
    <t>857313131</t>
  </si>
  <si>
    <t>Montáž litinových tvarovek odbočných hrdlových otevřený výkop s integrovaným těsněním DN 150</t>
  </si>
  <si>
    <t>-348661003</t>
  </si>
  <si>
    <t>Montáž litinových tvarovek na potrubí litinovém tlakovém odbočných na potrubí z trub hrdlových v otevřeném výkopu, kanálu nebo v šachtě s integrovaným těsněním DN 150</t>
  </si>
  <si>
    <t>55253527</t>
  </si>
  <si>
    <t>tvarovka přírubová litinová s přírubovou odbočkou,práškový epoxid tl 250µm T-kus DN 150/80</t>
  </si>
  <si>
    <t>420444115</t>
  </si>
  <si>
    <t>871241211</t>
  </si>
  <si>
    <t>Montáž potrubí z PE100 SDR 11 otevřený výkop svařovaných elektrotvarovkou D 90 x 8,2 mm</t>
  </si>
  <si>
    <t>-1990312165</t>
  </si>
  <si>
    <t>Montáž vodovodního potrubí z plastů v otevřeném výkopu z polyetylenu PE 100 svařovaných elektrotvarovkou SDR 11/PN16 D 90 x 8,2 mm</t>
  </si>
  <si>
    <t>včetně montáže a dodávky veškerých armatur a tvarovek</t>
  </si>
  <si>
    <t>28613115</t>
  </si>
  <si>
    <t>trubka vodovodní PE100 PN 16 SDR11 90x8,2mm</t>
  </si>
  <si>
    <t>-293260837</t>
  </si>
  <si>
    <t>877241101</t>
  </si>
  <si>
    <t>Montáž elektrospojek na vodovodním potrubí z PE trub d 90</t>
  </si>
  <si>
    <t>-395252035</t>
  </si>
  <si>
    <t>Montáž tvarovek na vodovodním plastovém potrubí z polyetylenu PE 100 elektrotvarovek SDR 11/PN16 spojek, oblouků nebo redukcí d 90</t>
  </si>
  <si>
    <t>28615974</t>
  </si>
  <si>
    <t>elektrospojka SDR11 PE 100 PN16 D 90mm</t>
  </si>
  <si>
    <t>48837651</t>
  </si>
  <si>
    <t>28653135</t>
  </si>
  <si>
    <t>nákružek lemový PE 100 SDR11 90mm</t>
  </si>
  <si>
    <t>405479660</t>
  </si>
  <si>
    <t>28654368</t>
  </si>
  <si>
    <t>příruba volná k lemovému nákružku z polypropylénu 90</t>
  </si>
  <si>
    <t>1407194266</t>
  </si>
  <si>
    <t>891241112</t>
  </si>
  <si>
    <t>Montáž vodovodních šoupátek otevřený výkop DN 80</t>
  </si>
  <si>
    <t>-159046734</t>
  </si>
  <si>
    <t>Montáž vodovodních armatur na potrubí šoupátek nebo klapek uzavíracích v otevřeném výkopu nebo v šachtách s osazením zemní soupravy (bez poklopů) DN 80</t>
  </si>
  <si>
    <t>42221303</t>
  </si>
  <si>
    <t>šoupátko pitná voda litina GGG 50 krátká stavební dl PN10/16 DN 80x180mm</t>
  </si>
  <si>
    <t>1978321632</t>
  </si>
  <si>
    <t>891311112</t>
  </si>
  <si>
    <t>Montáž vodovodních šoupátek otevřený výkop DN 150</t>
  </si>
  <si>
    <t>-1022007568</t>
  </si>
  <si>
    <t>Montáž vodovodních armatur na potrubí šoupátek nebo klapek uzavíracích v otevřeném výkopu nebo v šachtách s osazením zemní soupravy (bez poklopů) DN 150</t>
  </si>
  <si>
    <t>42221306</t>
  </si>
  <si>
    <t>šoupátko pitná voda litina GGG 50 krátká stavební dl PN10/16 DN 150x210mm</t>
  </si>
  <si>
    <t>2138245442</t>
  </si>
  <si>
    <t>R42291074</t>
  </si>
  <si>
    <t>souprava zemní pro šoupátka DN 100-150mm Rd 1,2 - 1,8m - teleskopická</t>
  </si>
  <si>
    <t>1747409196</t>
  </si>
  <si>
    <t>892241111</t>
  </si>
  <si>
    <t>Tlaková zkouška vodou potrubí DN do 80</t>
  </si>
  <si>
    <t>-1265174835</t>
  </si>
  <si>
    <t>Tlakové zkoušky vodou na potrubí DN do 80</t>
  </si>
  <si>
    <t>892273122</t>
  </si>
  <si>
    <t>Proplach a dezinfekce vodovodního potrubí DN od 80 do 125</t>
  </si>
  <si>
    <t>-1365355619</t>
  </si>
  <si>
    <t>899401112</t>
  </si>
  <si>
    <t>Osazení poklopů litinových šoupátkových</t>
  </si>
  <si>
    <t>1768606310</t>
  </si>
  <si>
    <t>včetně podkladní desky</t>
  </si>
  <si>
    <t>42291352</t>
  </si>
  <si>
    <t>poklop litinový šoupátkový pro zemní soupravy osazení do terénu a do vozovky</t>
  </si>
  <si>
    <t>425078865</t>
  </si>
  <si>
    <t>899721111</t>
  </si>
  <si>
    <t>Signalizační vodič DN do 150 mm na potrubí</t>
  </si>
  <si>
    <t>-1036351935</t>
  </si>
  <si>
    <t>Signalizační vodič na potrubí DN do 150 mm</t>
  </si>
  <si>
    <t>899722113</t>
  </si>
  <si>
    <t>Krytí potrubí z plastů výstražnou fólií z PVC 34cm</t>
  </si>
  <si>
    <t>679186147</t>
  </si>
  <si>
    <t>Krytí potrubí z plastů výstražnou fólií z PVC šířky 34 cm</t>
  </si>
  <si>
    <t>919112114</t>
  </si>
  <si>
    <t>Řezání dilatačních spár š 4 mm hl přes 90 do 100 mm příčných nebo podélných v živičném krytu</t>
  </si>
  <si>
    <t>1790918206</t>
  </si>
  <si>
    <t>Řezání dilatačních spár v živičném krytu  příčných nebo podélných, šířky 4 mm, hloubky přes 90 do 100 mm</t>
  </si>
  <si>
    <t>919121112</t>
  </si>
  <si>
    <t>Těsnění spár zálivkou za studena pro komůrky š 10 mm hl 25 mm s těsnicím profilem</t>
  </si>
  <si>
    <t>1440692584</t>
  </si>
  <si>
    <t>Utěsnění dilatačních spár zálivkou za studena  v cementobetonovém nebo živičném krytu včetně adhezního nátěru s těsnicím profilem pod zálivkou, pro komůrky šířky 10 mm, hloubky 25 mm</t>
  </si>
  <si>
    <t>919735114</t>
  </si>
  <si>
    <t>Řezání stávajícího živičného krytu hl přes 150 do 200 mm</t>
  </si>
  <si>
    <t>-421660060</t>
  </si>
  <si>
    <t>Řezání stávajícího živičného krytu nebo podkladu  hloubky přes 150 do 200 mm</t>
  </si>
  <si>
    <t>998276101</t>
  </si>
  <si>
    <t>Přesun hmot pro trubní vedení z trub z plastických hmot otevřený výkop</t>
  </si>
  <si>
    <t>441246917</t>
  </si>
  <si>
    <t>Přesun hmot pro trubní vedení hloubené z trub z plastických hmot nebo sklolaminátových pro vodovody nebo kanalizace v otevřeném výkopu dopravní vzdálenost do 15 m</t>
  </si>
  <si>
    <t>KRYCÍ LIST SOUPISU PRACÍ</t>
  </si>
  <si>
    <t>REKAPITULACE ČLENĚNÍ SOUPISU PRACÍ</t>
  </si>
  <si>
    <t>SOUPIS PRACÍ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</si>
</sst>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2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b/>
      <sz val="14"/>
      <name val="Arial CE"/>
    </font>
    <font>
      <b/>
      <sz val="10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3">
    <fill>
      <patternFill patternType="none"/>
    </fill>
    <fill>
      <patternFill patternType="gray125"/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3" xfId="0" applyBorder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5" fillId="0" borderId="16" xfId="0" applyFont="1" applyBorder="1" applyAlignment="1" applyProtection="1">
      <alignment horizontal="center" vertical="center" wrapText="1"/>
    </xf>
    <xf numFmtId="0" fontId="15" fillId="0" borderId="17" xfId="0" applyFont="1" applyBorder="1" applyAlignment="1" applyProtection="1">
      <alignment horizontal="center" vertical="center" wrapText="1"/>
    </xf>
    <xf numFmtId="0" fontId="15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2" borderId="0" xfId="0" applyFont="1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center" vertical="center"/>
    </xf>
    <xf numFmtId="4" fontId="4" fillId="2" borderId="7" xfId="0" applyNumberFormat="1" applyFont="1" applyFill="1" applyBorder="1" applyAlignment="1">
      <alignment vertical="center"/>
    </xf>
    <xf numFmtId="0" fontId="0" fillId="2" borderId="8" xfId="0" applyFont="1" applyFill="1" applyBorder="1" applyAlignment="1">
      <alignment vertical="center"/>
    </xf>
    <xf numFmtId="0" fontId="1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0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4" fillId="2" borderId="16" xfId="0" applyFont="1" applyFill="1" applyBorder="1" applyAlignment="1" applyProtection="1">
      <alignment horizontal="center" vertical="center" wrapText="1"/>
    </xf>
    <xf numFmtId="0" fontId="14" fillId="2" borderId="17" xfId="0" applyFont="1" applyFill="1" applyBorder="1" applyAlignment="1" applyProtection="1">
      <alignment horizontal="center" vertical="center" wrapText="1"/>
    </xf>
    <xf numFmtId="0" fontId="14" fillId="2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6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0" fillId="0" borderId="12" xfId="0" applyNumberFormat="1" applyFont="1" applyBorder="1" applyAlignment="1" applyProtection="1"/>
    <xf numFmtId="166" fontId="20" fillId="0" borderId="13" xfId="0" applyNumberFormat="1" applyFont="1" applyBorder="1" applyAlignment="1" applyProtection="1"/>
    <xf numFmtId="4" fontId="2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14" fillId="0" borderId="22" xfId="0" applyFont="1" applyBorder="1" applyAlignment="1" applyProtection="1">
      <alignment horizontal="center" vertical="center"/>
    </xf>
    <xf numFmtId="49" fontId="14" fillId="0" borderId="22" xfId="0" applyNumberFormat="1" applyFont="1" applyBorder="1" applyAlignment="1" applyProtection="1">
      <alignment horizontal="left" vertical="center" wrapText="1"/>
    </xf>
    <xf numFmtId="0" fontId="14" fillId="0" borderId="22" xfId="0" applyFont="1" applyBorder="1" applyAlignment="1" applyProtection="1">
      <alignment horizontal="left" vertical="center" wrapText="1"/>
    </xf>
    <xf numFmtId="0" fontId="14" fillId="0" borderId="22" xfId="0" applyFont="1" applyBorder="1" applyAlignment="1" applyProtection="1">
      <alignment horizontal="center" vertical="center" wrapText="1"/>
    </xf>
    <xf numFmtId="167" fontId="14" fillId="0" borderId="22" xfId="0" applyNumberFormat="1" applyFont="1" applyBorder="1" applyAlignment="1" applyProtection="1">
      <alignment vertical="center"/>
    </xf>
    <xf numFmtId="4" fontId="14" fillId="0" borderId="22" xfId="0" applyNumberFormat="1" applyFont="1" applyBorder="1" applyAlignment="1" applyProtection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center" vertical="center"/>
    </xf>
    <xf numFmtId="166" fontId="15" fillId="0" borderId="0" xfId="0" applyNumberFormat="1" applyFont="1" applyBorder="1" applyAlignment="1" applyProtection="1">
      <alignment vertical="center"/>
    </xf>
    <xf numFmtId="166" fontId="15" fillId="0" borderId="15" xfId="0" applyNumberFormat="1" applyFont="1" applyBorder="1" applyAlignment="1" applyProtection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4" fillId="0" borderId="22" xfId="0" applyFont="1" applyBorder="1" applyAlignment="1" applyProtection="1">
      <alignment horizontal="center" vertical="center"/>
    </xf>
    <xf numFmtId="49" fontId="24" fillId="0" borderId="22" xfId="0" applyNumberFormat="1" applyFont="1" applyBorder="1" applyAlignment="1" applyProtection="1">
      <alignment horizontal="left" vertical="center" wrapText="1"/>
    </xf>
    <xf numFmtId="0" fontId="24" fillId="0" borderId="22" xfId="0" applyFont="1" applyBorder="1" applyAlignment="1" applyProtection="1">
      <alignment horizontal="left" vertical="center" wrapText="1"/>
    </xf>
    <xf numFmtId="0" fontId="24" fillId="0" borderId="22" xfId="0" applyFont="1" applyBorder="1" applyAlignment="1" applyProtection="1">
      <alignment horizontal="center" vertical="center" wrapText="1"/>
    </xf>
    <xf numFmtId="167" fontId="24" fillId="0" borderId="22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25" fillId="0" borderId="3" xfId="0" applyFont="1" applyBorder="1" applyAlignment="1">
      <alignment vertical="center"/>
    </xf>
    <xf numFmtId="0" fontId="24" fillId="0" borderId="14" xfId="0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M246"/>
  <sheetViews>
    <sheetView showGridLines="0" showZeros="0" tabSelected="1" view="pageBreakPreview" zoomScale="60" zoomScaleNormal="85" workbookViewId="0">
      <selection activeCell="Y31" sqref="Y3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0" style="1" hidden="1" customWidth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32" max="16384" width="9.33203125" style="1"/>
  </cols>
  <sheetData>
    <row r="1" spans="1:56">
      <c r="A1" s="12"/>
    </row>
    <row r="2" spans="1:56" ht="36.950000000000003" customHeight="1"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AT2" s="10" t="s">
        <v>46</v>
      </c>
      <c r="AZ2" s="36" t="s">
        <v>47</v>
      </c>
      <c r="BA2" s="36" t="s">
        <v>47</v>
      </c>
      <c r="BB2" s="36" t="s">
        <v>0</v>
      </c>
      <c r="BC2" s="36" t="s">
        <v>157</v>
      </c>
      <c r="BD2" s="36" t="s">
        <v>45</v>
      </c>
    </row>
    <row r="3" spans="1:56" ht="6.95" customHeight="1">
      <c r="B3" s="37"/>
      <c r="C3" s="38"/>
      <c r="D3" s="38"/>
      <c r="E3" s="38"/>
      <c r="F3" s="38"/>
      <c r="G3" s="38"/>
      <c r="H3" s="38"/>
      <c r="I3" s="38"/>
      <c r="J3" s="38"/>
      <c r="K3" s="38"/>
      <c r="L3" s="11"/>
      <c r="AT3" s="10" t="s">
        <v>45</v>
      </c>
      <c r="AZ3" s="36" t="s">
        <v>158</v>
      </c>
      <c r="BA3" s="36" t="s">
        <v>158</v>
      </c>
      <c r="BB3" s="36" t="s">
        <v>0</v>
      </c>
      <c r="BC3" s="36" t="s">
        <v>154</v>
      </c>
      <c r="BD3" s="36" t="s">
        <v>45</v>
      </c>
    </row>
    <row r="4" spans="1:56" ht="24.95" customHeight="1">
      <c r="B4" s="11"/>
      <c r="D4" s="39" t="s">
        <v>325</v>
      </c>
      <c r="L4" s="11"/>
      <c r="M4" s="40" t="s">
        <v>4</v>
      </c>
      <c r="AT4" s="10" t="s">
        <v>1</v>
      </c>
    </row>
    <row r="5" spans="1:56" ht="6.95" customHeight="1">
      <c r="B5" s="11"/>
      <c r="L5" s="11"/>
    </row>
    <row r="6" spans="1:56" ht="12" customHeight="1">
      <c r="B6" s="11"/>
      <c r="D6" s="41" t="s">
        <v>5</v>
      </c>
      <c r="L6" s="11"/>
    </row>
    <row r="7" spans="1:56" ht="16.5" customHeight="1">
      <c r="B7" s="11"/>
      <c r="E7" s="167" t="s">
        <v>6</v>
      </c>
      <c r="F7" s="168"/>
      <c r="G7" s="168"/>
      <c r="H7" s="168"/>
      <c r="L7" s="11"/>
    </row>
    <row r="8" spans="1:56" s="2" customFormat="1" ht="12" customHeight="1">
      <c r="A8" s="17"/>
      <c r="B8" s="20"/>
      <c r="C8" s="17"/>
      <c r="D8" s="41" t="s">
        <v>48</v>
      </c>
      <c r="E8" s="17"/>
      <c r="F8" s="17"/>
      <c r="G8" s="17"/>
      <c r="H8" s="17"/>
      <c r="I8" s="17"/>
      <c r="J8" s="17"/>
      <c r="K8" s="17"/>
      <c r="L8" s="21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pans="1:56" s="2" customFormat="1" ht="16.5" customHeight="1">
      <c r="A9" s="17"/>
      <c r="B9" s="20"/>
      <c r="C9" s="17"/>
      <c r="D9" s="17"/>
      <c r="E9" s="169" t="s">
        <v>159</v>
      </c>
      <c r="F9" s="170"/>
      <c r="G9" s="170"/>
      <c r="H9" s="170"/>
      <c r="I9" s="17"/>
      <c r="J9" s="17"/>
      <c r="K9" s="17"/>
      <c r="L9" s="21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pans="1:56" s="2" customFormat="1">
      <c r="A10" s="17"/>
      <c r="B10" s="20"/>
      <c r="C10" s="17"/>
      <c r="D10" s="17"/>
      <c r="E10" s="17"/>
      <c r="F10" s="17"/>
      <c r="G10" s="17"/>
      <c r="H10" s="17"/>
      <c r="I10" s="17"/>
      <c r="J10" s="17"/>
      <c r="K10" s="17"/>
      <c r="L10" s="21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spans="1:56" s="2" customFormat="1" ht="12" customHeight="1">
      <c r="A11" s="17"/>
      <c r="B11" s="20"/>
      <c r="C11" s="17"/>
      <c r="D11" s="41" t="s">
        <v>7</v>
      </c>
      <c r="E11" s="17"/>
      <c r="F11" s="42" t="s">
        <v>0</v>
      </c>
      <c r="G11" s="17"/>
      <c r="H11" s="17"/>
      <c r="I11" s="41" t="s">
        <v>8</v>
      </c>
      <c r="J11" s="42" t="s">
        <v>0</v>
      </c>
      <c r="K11" s="17"/>
      <c r="L11" s="21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spans="1:56" s="2" customFormat="1" ht="12" customHeight="1">
      <c r="A12" s="17"/>
      <c r="B12" s="20"/>
      <c r="C12" s="17"/>
      <c r="D12" s="41" t="s">
        <v>9</v>
      </c>
      <c r="E12" s="17"/>
      <c r="F12" s="42" t="s">
        <v>10</v>
      </c>
      <c r="G12" s="17"/>
      <c r="H12" s="17"/>
      <c r="I12" s="41" t="s">
        <v>11</v>
      </c>
      <c r="J12" s="43">
        <f ca="1">TODAY()</f>
        <v>44453</v>
      </c>
      <c r="K12" s="17"/>
      <c r="L12" s="21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spans="1:56" s="2" customFormat="1" ht="10.9" customHeight="1">
      <c r="A13" s="17"/>
      <c r="B13" s="20"/>
      <c r="C13" s="17"/>
      <c r="D13" s="17"/>
      <c r="E13" s="17"/>
      <c r="F13" s="17"/>
      <c r="G13" s="17"/>
      <c r="H13" s="17"/>
      <c r="I13" s="17"/>
      <c r="J13" s="17"/>
      <c r="K13" s="17"/>
      <c r="L13" s="21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spans="1:56" s="2" customFormat="1" ht="12" customHeight="1">
      <c r="A14" s="17"/>
      <c r="B14" s="20"/>
      <c r="C14" s="17"/>
      <c r="D14" s="41" t="s">
        <v>12</v>
      </c>
      <c r="E14" s="17"/>
      <c r="F14" s="17"/>
      <c r="G14" s="17"/>
      <c r="H14" s="17"/>
      <c r="I14" s="41" t="s">
        <v>13</v>
      </c>
      <c r="J14" s="42"/>
      <c r="K14" s="17"/>
      <c r="L14" s="21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pans="1:56" s="2" customFormat="1" ht="18" customHeight="1">
      <c r="A15" s="17"/>
      <c r="B15" s="20"/>
      <c r="C15" s="17"/>
      <c r="D15" s="17"/>
      <c r="E15" s="42"/>
      <c r="F15" s="17"/>
      <c r="G15" s="17"/>
      <c r="H15" s="17"/>
      <c r="I15" s="41" t="s">
        <v>14</v>
      </c>
      <c r="J15" s="42"/>
      <c r="K15" s="17"/>
      <c r="L15" s="21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spans="1:56" s="2" customFormat="1" ht="6.95" customHeight="1">
      <c r="A16" s="17"/>
      <c r="B16" s="20"/>
      <c r="C16" s="17"/>
      <c r="D16" s="17"/>
      <c r="E16" s="17"/>
      <c r="F16" s="17"/>
      <c r="G16" s="17"/>
      <c r="H16" s="17"/>
      <c r="I16" s="17"/>
      <c r="J16" s="17"/>
      <c r="K16" s="17"/>
      <c r="L16" s="21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spans="1:31" s="2" customFormat="1" ht="12.75">
      <c r="A17" s="17"/>
      <c r="B17" s="20"/>
      <c r="C17" s="17"/>
      <c r="D17" s="41" t="s">
        <v>15</v>
      </c>
      <c r="E17" s="17"/>
      <c r="F17" s="17"/>
      <c r="G17" s="17"/>
      <c r="H17" s="17"/>
      <c r="I17" s="41" t="s">
        <v>13</v>
      </c>
      <c r="J17" s="42"/>
      <c r="K17" s="17"/>
      <c r="L17" s="21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spans="1:31" s="2" customFormat="1" ht="12.75">
      <c r="A18" s="17"/>
      <c r="B18" s="20"/>
      <c r="C18" s="17"/>
      <c r="D18" s="17"/>
      <c r="E18" s="171"/>
      <c r="F18" s="171"/>
      <c r="G18" s="171"/>
      <c r="H18" s="171"/>
      <c r="I18" s="41" t="s">
        <v>14</v>
      </c>
      <c r="J18" s="42"/>
      <c r="K18" s="17"/>
      <c r="L18" s="21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spans="1:31" s="2" customFormat="1">
      <c r="A19" s="17"/>
      <c r="B19" s="20"/>
      <c r="C19" s="17"/>
      <c r="D19" s="17"/>
      <c r="E19" s="17"/>
      <c r="F19" s="17"/>
      <c r="G19" s="17"/>
      <c r="H19" s="17"/>
      <c r="I19" s="17"/>
      <c r="J19" s="17"/>
      <c r="K19" s="17"/>
      <c r="L19" s="21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pans="1:31" s="2" customFormat="1" ht="12.75">
      <c r="A20" s="17"/>
      <c r="B20" s="20"/>
      <c r="C20" s="17"/>
      <c r="D20" s="41" t="s">
        <v>16</v>
      </c>
      <c r="E20" s="17"/>
      <c r="F20" s="17"/>
      <c r="G20" s="17"/>
      <c r="H20" s="17"/>
      <c r="I20" s="41" t="s">
        <v>13</v>
      </c>
      <c r="J20" s="42"/>
      <c r="K20" s="17"/>
      <c r="L20" s="21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spans="1:31" s="2" customFormat="1" ht="12.75">
      <c r="A21" s="17"/>
      <c r="B21" s="20"/>
      <c r="C21" s="17"/>
      <c r="D21" s="17"/>
      <c r="E21" s="42"/>
      <c r="F21" s="17"/>
      <c r="G21" s="17"/>
      <c r="H21" s="17"/>
      <c r="I21" s="41" t="s">
        <v>14</v>
      </c>
      <c r="J21" s="42"/>
      <c r="K21" s="17"/>
      <c r="L21" s="21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spans="1:31" s="2" customFormat="1">
      <c r="A22" s="17"/>
      <c r="B22" s="20"/>
      <c r="C22" s="17"/>
      <c r="D22" s="17"/>
      <c r="E22" s="17"/>
      <c r="F22" s="17"/>
      <c r="G22" s="17"/>
      <c r="H22" s="17"/>
      <c r="I22" s="17"/>
      <c r="J22" s="17"/>
      <c r="K22" s="17"/>
      <c r="L22" s="21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spans="1:31" s="2" customFormat="1" ht="12.75">
      <c r="A23" s="17"/>
      <c r="B23" s="20"/>
      <c r="C23" s="17"/>
      <c r="D23" s="41" t="s">
        <v>18</v>
      </c>
      <c r="E23" s="17"/>
      <c r="F23" s="17"/>
      <c r="G23" s="17"/>
      <c r="H23" s="17"/>
      <c r="I23" s="41" t="s">
        <v>13</v>
      </c>
      <c r="J23" s="42"/>
      <c r="K23" s="17"/>
      <c r="L23" s="21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spans="1:31" s="2" customFormat="1" ht="12.75">
      <c r="A24" s="17"/>
      <c r="B24" s="20"/>
      <c r="C24" s="17"/>
      <c r="D24" s="17"/>
      <c r="E24" s="42"/>
      <c r="F24" s="17"/>
      <c r="G24" s="17"/>
      <c r="H24" s="17"/>
      <c r="I24" s="41" t="s">
        <v>14</v>
      </c>
      <c r="J24" s="42"/>
      <c r="K24" s="17"/>
      <c r="L24" s="21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spans="1:31" s="2" customFormat="1">
      <c r="A25" s="17"/>
      <c r="B25" s="20"/>
      <c r="C25" s="17"/>
      <c r="D25" s="17"/>
      <c r="E25" s="17"/>
      <c r="F25" s="17"/>
      <c r="G25" s="17"/>
      <c r="H25" s="17"/>
      <c r="I25" s="17"/>
      <c r="J25" s="17"/>
      <c r="K25" s="17"/>
      <c r="L25" s="21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spans="1:31" s="2" customFormat="1" ht="12.75">
      <c r="A26" s="17"/>
      <c r="B26" s="20"/>
      <c r="C26" s="17"/>
      <c r="D26" s="41" t="s">
        <v>19</v>
      </c>
      <c r="E26" s="17"/>
      <c r="F26" s="17"/>
      <c r="G26" s="17"/>
      <c r="H26" s="17"/>
      <c r="I26" s="17"/>
      <c r="J26" s="17"/>
      <c r="K26" s="17"/>
      <c r="L26" s="21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pans="1:31" s="3" customFormat="1" ht="12.75">
      <c r="A27" s="44"/>
      <c r="B27" s="45"/>
      <c r="C27" s="44"/>
      <c r="D27" s="44"/>
      <c r="E27" s="172" t="s">
        <v>0</v>
      </c>
      <c r="F27" s="172"/>
      <c r="G27" s="172"/>
      <c r="H27" s="172"/>
      <c r="I27" s="44"/>
      <c r="J27" s="44"/>
      <c r="K27" s="44"/>
      <c r="L27" s="46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</row>
    <row r="28" spans="1:31" s="2" customFormat="1">
      <c r="A28" s="17"/>
      <c r="B28" s="20"/>
      <c r="C28" s="17"/>
      <c r="D28" s="17"/>
      <c r="E28" s="17"/>
      <c r="F28" s="17"/>
      <c r="G28" s="17"/>
      <c r="H28" s="17"/>
      <c r="I28" s="17"/>
      <c r="J28" s="17"/>
      <c r="K28" s="17"/>
      <c r="L28" s="21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spans="1:31" s="2" customFormat="1">
      <c r="A29" s="17"/>
      <c r="B29" s="20"/>
      <c r="C29" s="17"/>
      <c r="D29" s="47"/>
      <c r="E29" s="47"/>
      <c r="F29" s="47"/>
      <c r="G29" s="47"/>
      <c r="H29" s="47"/>
      <c r="I29" s="47"/>
      <c r="J29" s="47"/>
      <c r="K29" s="47"/>
      <c r="L29" s="21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spans="1:31" s="2" customFormat="1" ht="15.75">
      <c r="A30" s="17"/>
      <c r="B30" s="20"/>
      <c r="C30" s="17"/>
      <c r="D30" s="48" t="s">
        <v>20</v>
      </c>
      <c r="E30" s="17"/>
      <c r="F30" s="17"/>
      <c r="G30" s="17"/>
      <c r="H30" s="17"/>
      <c r="I30" s="17"/>
      <c r="J30" s="49">
        <f>ROUND(J123, 2)</f>
        <v>0</v>
      </c>
      <c r="K30" s="17"/>
      <c r="L30" s="21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spans="1:31" s="2" customFormat="1">
      <c r="A31" s="17"/>
      <c r="B31" s="20"/>
      <c r="C31" s="17"/>
      <c r="D31" s="47"/>
      <c r="E31" s="47"/>
      <c r="F31" s="47"/>
      <c r="G31" s="47"/>
      <c r="H31" s="47"/>
      <c r="I31" s="47"/>
      <c r="J31" s="47"/>
      <c r="K31" s="47"/>
      <c r="L31" s="21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spans="1:31" s="2" customFormat="1" ht="12.75">
      <c r="A32" s="17"/>
      <c r="B32" s="20"/>
      <c r="C32" s="17"/>
      <c r="D32" s="17"/>
      <c r="E32" s="17"/>
      <c r="F32" s="50" t="s">
        <v>22</v>
      </c>
      <c r="G32" s="17"/>
      <c r="H32" s="17"/>
      <c r="I32" s="50" t="s">
        <v>21</v>
      </c>
      <c r="J32" s="50" t="s">
        <v>23</v>
      </c>
      <c r="K32" s="17"/>
      <c r="L32" s="21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spans="1:31" s="2" customFormat="1" ht="12.75">
      <c r="A33" s="17"/>
      <c r="B33" s="20"/>
      <c r="C33" s="17"/>
      <c r="D33" s="51" t="s">
        <v>24</v>
      </c>
      <c r="E33" s="41" t="s">
        <v>25</v>
      </c>
      <c r="F33" s="52">
        <f>ROUND((SUM(BE123:BE245)),  2)</f>
        <v>0</v>
      </c>
      <c r="G33" s="17"/>
      <c r="H33" s="17"/>
      <c r="I33" s="53">
        <v>0.21</v>
      </c>
      <c r="J33" s="52">
        <f>ROUND(((SUM(BE123:BE245))*I33),  2)</f>
        <v>0</v>
      </c>
      <c r="K33" s="17"/>
      <c r="L33" s="21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spans="1:31" s="2" customFormat="1" ht="12.75">
      <c r="A34" s="17"/>
      <c r="B34" s="20"/>
      <c r="C34" s="17"/>
      <c r="D34" s="17"/>
      <c r="E34" s="41" t="s">
        <v>26</v>
      </c>
      <c r="F34" s="52">
        <f>ROUND((SUM(BF123:BF245)),  2)</f>
        <v>0</v>
      </c>
      <c r="G34" s="17"/>
      <c r="H34" s="17"/>
      <c r="I34" s="53">
        <v>0.15</v>
      </c>
      <c r="J34" s="52">
        <f>ROUND(((SUM(BF123:BF245))*I34),  2)</f>
        <v>0</v>
      </c>
      <c r="K34" s="17"/>
      <c r="L34" s="21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spans="1:31" s="2" customFormat="1" ht="12.75">
      <c r="A35" s="17"/>
      <c r="B35" s="20"/>
      <c r="C35" s="17"/>
      <c r="D35" s="17"/>
      <c r="E35" s="41" t="s">
        <v>27</v>
      </c>
      <c r="F35" s="52">
        <f>ROUND((SUM(BG123:BG245)),  2)</f>
        <v>0</v>
      </c>
      <c r="G35" s="17"/>
      <c r="H35" s="17"/>
      <c r="I35" s="53">
        <v>0.21</v>
      </c>
      <c r="J35" s="52">
        <f>0</f>
        <v>0</v>
      </c>
      <c r="K35" s="17"/>
      <c r="L35" s="21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spans="1:31" s="2" customFormat="1" ht="12.75">
      <c r="A36" s="17"/>
      <c r="B36" s="20"/>
      <c r="C36" s="17"/>
      <c r="D36" s="17"/>
      <c r="E36" s="41" t="s">
        <v>28</v>
      </c>
      <c r="F36" s="52">
        <f>ROUND((SUM(BH123:BH245)),  2)</f>
        <v>0</v>
      </c>
      <c r="G36" s="17"/>
      <c r="H36" s="17"/>
      <c r="I36" s="53">
        <v>0.15</v>
      </c>
      <c r="J36" s="52">
        <f>0</f>
        <v>0</v>
      </c>
      <c r="K36" s="17"/>
      <c r="L36" s="21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spans="1:31" s="2" customFormat="1" ht="12.75">
      <c r="A37" s="17"/>
      <c r="B37" s="20"/>
      <c r="C37" s="17"/>
      <c r="D37" s="17"/>
      <c r="E37" s="41" t="s">
        <v>29</v>
      </c>
      <c r="F37" s="52">
        <f>ROUND((SUM(BI123:BI245)),  2)</f>
        <v>0</v>
      </c>
      <c r="G37" s="17"/>
      <c r="H37" s="17"/>
      <c r="I37" s="53">
        <v>0</v>
      </c>
      <c r="J37" s="52">
        <f>0</f>
        <v>0</v>
      </c>
      <c r="K37" s="17"/>
      <c r="L37" s="21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spans="1:31" s="2" customFormat="1">
      <c r="A38" s="17"/>
      <c r="B38" s="20"/>
      <c r="C38" s="17"/>
      <c r="D38" s="17"/>
      <c r="E38" s="17"/>
      <c r="F38" s="17"/>
      <c r="G38" s="17"/>
      <c r="H38" s="17"/>
      <c r="I38" s="17"/>
      <c r="J38" s="17"/>
      <c r="K38" s="17"/>
      <c r="L38" s="21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spans="1:31" s="2" customFormat="1" ht="15.75">
      <c r="A39" s="17"/>
      <c r="B39" s="20"/>
      <c r="C39" s="54"/>
      <c r="D39" s="55" t="s">
        <v>30</v>
      </c>
      <c r="E39" s="56"/>
      <c r="F39" s="56"/>
      <c r="G39" s="57" t="s">
        <v>31</v>
      </c>
      <c r="H39" s="58" t="s">
        <v>32</v>
      </c>
      <c r="I39" s="56"/>
      <c r="J39" s="59">
        <f>SUM(J30:J37)</f>
        <v>0</v>
      </c>
      <c r="K39" s="60"/>
      <c r="L39" s="21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spans="1:31" s="2" customFormat="1">
      <c r="A40" s="17"/>
      <c r="B40" s="20"/>
      <c r="C40" s="17"/>
      <c r="D40" s="17"/>
      <c r="E40" s="17"/>
      <c r="F40" s="17"/>
      <c r="G40" s="17"/>
      <c r="H40" s="17"/>
      <c r="I40" s="17"/>
      <c r="J40" s="17"/>
      <c r="K40" s="17"/>
      <c r="L40" s="21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spans="1:31">
      <c r="B41" s="11"/>
      <c r="L41" s="11"/>
    </row>
    <row r="42" spans="1:31">
      <c r="B42" s="11"/>
      <c r="L42" s="11"/>
    </row>
    <row r="43" spans="1:31">
      <c r="B43" s="11"/>
      <c r="L43" s="11"/>
    </row>
    <row r="44" spans="1:31">
      <c r="B44" s="11"/>
      <c r="L44" s="11"/>
    </row>
    <row r="45" spans="1:31">
      <c r="B45" s="11"/>
      <c r="L45" s="11"/>
    </row>
    <row r="46" spans="1:31">
      <c r="B46" s="11"/>
      <c r="L46" s="11"/>
    </row>
    <row r="47" spans="1:31">
      <c r="B47" s="11"/>
      <c r="L47" s="11"/>
    </row>
    <row r="48" spans="1:31">
      <c r="B48" s="11"/>
      <c r="L48" s="11"/>
    </row>
    <row r="49" spans="1:31" ht="14.45" customHeight="1">
      <c r="B49" s="11"/>
      <c r="L49" s="11"/>
    </row>
    <row r="50" spans="1:31" s="2" customFormat="1" ht="14.45" customHeight="1">
      <c r="B50" s="21"/>
      <c r="D50" s="61" t="s">
        <v>33</v>
      </c>
      <c r="E50" s="62"/>
      <c r="F50" s="62"/>
      <c r="G50" s="61" t="s">
        <v>34</v>
      </c>
      <c r="H50" s="62"/>
      <c r="I50" s="62"/>
      <c r="J50" s="62"/>
      <c r="K50" s="62"/>
      <c r="L50" s="21"/>
    </row>
    <row r="51" spans="1:31">
      <c r="B51" s="11"/>
      <c r="L51" s="11"/>
    </row>
    <row r="52" spans="1:31">
      <c r="B52" s="11"/>
      <c r="L52" s="11"/>
    </row>
    <row r="53" spans="1:31">
      <c r="B53" s="11"/>
      <c r="L53" s="11"/>
    </row>
    <row r="54" spans="1:31">
      <c r="B54" s="11"/>
      <c r="L54" s="11"/>
    </row>
    <row r="55" spans="1:31">
      <c r="B55" s="11"/>
      <c r="L55" s="11"/>
    </row>
    <row r="56" spans="1:31">
      <c r="B56" s="11"/>
      <c r="L56" s="11"/>
    </row>
    <row r="57" spans="1:31">
      <c r="B57" s="11"/>
      <c r="L57" s="11"/>
    </row>
    <row r="58" spans="1:31">
      <c r="B58" s="11"/>
      <c r="L58" s="11"/>
    </row>
    <row r="59" spans="1:31">
      <c r="B59" s="11"/>
      <c r="L59" s="11"/>
    </row>
    <row r="60" spans="1:31">
      <c r="B60" s="11"/>
      <c r="L60" s="11"/>
    </row>
    <row r="61" spans="1:31" s="2" customFormat="1" ht="12.75">
      <c r="A61" s="17"/>
      <c r="B61" s="20"/>
      <c r="C61" s="17"/>
      <c r="D61" s="63" t="s">
        <v>35</v>
      </c>
      <c r="E61" s="64"/>
      <c r="F61" s="65" t="s">
        <v>36</v>
      </c>
      <c r="G61" s="63" t="s">
        <v>35</v>
      </c>
      <c r="H61" s="64"/>
      <c r="I61" s="64"/>
      <c r="J61" s="66" t="s">
        <v>36</v>
      </c>
      <c r="K61" s="64"/>
      <c r="L61" s="21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spans="1:31">
      <c r="B62" s="11"/>
      <c r="L62" s="11"/>
    </row>
    <row r="63" spans="1:31">
      <c r="B63" s="11"/>
      <c r="L63" s="11"/>
    </row>
    <row r="64" spans="1:31">
      <c r="B64" s="11"/>
      <c r="L64" s="11"/>
    </row>
    <row r="65" spans="1:31" s="2" customFormat="1" ht="12.75">
      <c r="A65" s="17"/>
      <c r="B65" s="20"/>
      <c r="C65" s="17"/>
      <c r="D65" s="61" t="s">
        <v>37</v>
      </c>
      <c r="E65" s="67"/>
      <c r="F65" s="67"/>
      <c r="G65" s="61" t="s">
        <v>38</v>
      </c>
      <c r="H65" s="67"/>
      <c r="I65" s="67"/>
      <c r="J65" s="67"/>
      <c r="K65" s="67"/>
      <c r="L65" s="21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spans="1:31">
      <c r="B66" s="11"/>
      <c r="L66" s="11"/>
    </row>
    <row r="67" spans="1:31">
      <c r="B67" s="11"/>
      <c r="L67" s="11"/>
    </row>
    <row r="68" spans="1:31">
      <c r="B68" s="11"/>
      <c r="L68" s="11"/>
    </row>
    <row r="69" spans="1:31">
      <c r="B69" s="11"/>
      <c r="L69" s="11"/>
    </row>
    <row r="70" spans="1:31">
      <c r="B70" s="11"/>
      <c r="L70" s="11"/>
    </row>
    <row r="71" spans="1:31">
      <c r="B71" s="11"/>
      <c r="L71" s="11"/>
    </row>
    <row r="72" spans="1:31">
      <c r="B72" s="11"/>
      <c r="L72" s="11"/>
    </row>
    <row r="73" spans="1:31">
      <c r="B73" s="11"/>
      <c r="L73" s="11"/>
    </row>
    <row r="74" spans="1:31">
      <c r="B74" s="11"/>
      <c r="L74" s="11"/>
    </row>
    <row r="75" spans="1:31">
      <c r="B75" s="11"/>
      <c r="L75" s="11"/>
    </row>
    <row r="76" spans="1:31" s="2" customFormat="1" ht="12.75">
      <c r="A76" s="17"/>
      <c r="B76" s="20"/>
      <c r="C76" s="17"/>
      <c r="D76" s="63" t="s">
        <v>35</v>
      </c>
      <c r="E76" s="64"/>
      <c r="F76" s="65" t="s">
        <v>36</v>
      </c>
      <c r="G76" s="63" t="s">
        <v>35</v>
      </c>
      <c r="H76" s="64"/>
      <c r="I76" s="64"/>
      <c r="J76" s="66" t="s">
        <v>36</v>
      </c>
      <c r="K76" s="64"/>
      <c r="L76" s="21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spans="1:31" s="2" customFormat="1" ht="14.45" customHeight="1">
      <c r="A77" s="17"/>
      <c r="B77" s="68"/>
      <c r="C77" s="69"/>
      <c r="D77" s="69"/>
      <c r="E77" s="69"/>
      <c r="F77" s="69"/>
      <c r="G77" s="69"/>
      <c r="H77" s="69"/>
      <c r="I77" s="69"/>
      <c r="J77" s="69"/>
      <c r="K77" s="69"/>
      <c r="L77" s="21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1" spans="1:47" s="2" customFormat="1">
      <c r="A81" s="17"/>
      <c r="B81" s="70"/>
      <c r="C81" s="71"/>
      <c r="D81" s="71"/>
      <c r="E81" s="71"/>
      <c r="F81" s="71"/>
      <c r="G81" s="71"/>
      <c r="H81" s="71"/>
      <c r="I81" s="71"/>
      <c r="J81" s="71"/>
      <c r="K81" s="71"/>
      <c r="L81" s="21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spans="1:47" s="2" customFormat="1" ht="18">
      <c r="A82" s="17"/>
      <c r="B82" s="18"/>
      <c r="C82" s="13" t="s">
        <v>326</v>
      </c>
      <c r="D82" s="19"/>
      <c r="E82" s="19"/>
      <c r="F82" s="19"/>
      <c r="G82" s="19"/>
      <c r="H82" s="19"/>
      <c r="I82" s="19"/>
      <c r="J82" s="19"/>
      <c r="K82" s="19"/>
      <c r="L82" s="21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spans="1:47" s="2" customFormat="1">
      <c r="A83" s="17"/>
      <c r="B83" s="18"/>
      <c r="C83" s="19"/>
      <c r="D83" s="19"/>
      <c r="E83" s="19"/>
      <c r="F83" s="19"/>
      <c r="G83" s="19"/>
      <c r="H83" s="19"/>
      <c r="I83" s="19"/>
      <c r="J83" s="19"/>
      <c r="K83" s="19"/>
      <c r="L83" s="21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spans="1:47" s="2" customFormat="1" ht="12.75">
      <c r="A84" s="17"/>
      <c r="B84" s="18"/>
      <c r="C84" s="15" t="s">
        <v>5</v>
      </c>
      <c r="D84" s="19"/>
      <c r="E84" s="19"/>
      <c r="F84" s="19"/>
      <c r="G84" s="19"/>
      <c r="H84" s="19"/>
      <c r="I84" s="19"/>
      <c r="J84" s="19"/>
      <c r="K84" s="19"/>
      <c r="L84" s="21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spans="1:47" s="2" customFormat="1" ht="12.75">
      <c r="A85" s="17"/>
      <c r="B85" s="18"/>
      <c r="C85" s="19"/>
      <c r="D85" s="19"/>
      <c r="E85" s="164" t="str">
        <f>E7</f>
        <v>Tréninková hala pro míčové sporty VODOVA</v>
      </c>
      <c r="F85" s="165"/>
      <c r="G85" s="165"/>
      <c r="H85" s="165"/>
      <c r="I85" s="19"/>
      <c r="J85" s="19"/>
      <c r="K85" s="19"/>
      <c r="L85" s="21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spans="1:47" s="2" customFormat="1" ht="12.75">
      <c r="A86" s="17"/>
      <c r="B86" s="18"/>
      <c r="C86" s="15" t="s">
        <v>48</v>
      </c>
      <c r="D86" s="19"/>
      <c r="E86" s="19"/>
      <c r="F86" s="19"/>
      <c r="G86" s="19"/>
      <c r="H86" s="19"/>
      <c r="I86" s="19"/>
      <c r="J86" s="19"/>
      <c r="K86" s="19"/>
      <c r="L86" s="21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spans="1:47" s="2" customFormat="1" ht="18" customHeight="1">
      <c r="A87" s="17"/>
      <c r="B87" s="18"/>
      <c r="C87" s="19"/>
      <c r="D87" s="19"/>
      <c r="E87" s="162" t="str">
        <f>E9</f>
        <v>IO 300 - Přípojka vodovodu</v>
      </c>
      <c r="F87" s="163"/>
      <c r="G87" s="163"/>
      <c r="H87" s="163"/>
      <c r="I87" s="19"/>
      <c r="J87" s="19"/>
      <c r="K87" s="19"/>
      <c r="L87" s="21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spans="1:47" s="2" customFormat="1">
      <c r="A88" s="17"/>
      <c r="B88" s="18"/>
      <c r="C88" s="19"/>
      <c r="D88" s="19"/>
      <c r="E88" s="19"/>
      <c r="F88" s="19"/>
      <c r="G88" s="19"/>
      <c r="H88" s="19"/>
      <c r="I88" s="19"/>
      <c r="J88" s="19"/>
      <c r="K88" s="19"/>
      <c r="L88" s="21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spans="1:47" s="2" customFormat="1" ht="12.75">
      <c r="A89" s="17"/>
      <c r="B89" s="18"/>
      <c r="C89" s="15" t="s">
        <v>9</v>
      </c>
      <c r="D89" s="19"/>
      <c r="E89" s="19"/>
      <c r="F89" s="14" t="str">
        <f>F12</f>
        <v xml:space="preserve"> </v>
      </c>
      <c r="G89" s="19"/>
      <c r="H89" s="19"/>
      <c r="I89" s="15" t="s">
        <v>11</v>
      </c>
      <c r="J89" s="26">
        <f ca="1">IF(J12="","",J12)</f>
        <v>44453</v>
      </c>
      <c r="K89" s="19"/>
      <c r="L89" s="21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spans="1:47" s="2" customFormat="1">
      <c r="A90" s="17"/>
      <c r="B90" s="18"/>
      <c r="C90" s="19"/>
      <c r="D90" s="19"/>
      <c r="E90" s="19"/>
      <c r="F90" s="19"/>
      <c r="G90" s="19"/>
      <c r="H90" s="19"/>
      <c r="I90" s="19"/>
      <c r="J90" s="19"/>
      <c r="K90" s="19"/>
      <c r="L90" s="21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spans="1:47" s="2" customFormat="1" ht="12.75">
      <c r="A91" s="17"/>
      <c r="B91" s="18"/>
      <c r="C91" s="15" t="s">
        <v>12</v>
      </c>
      <c r="D91" s="19"/>
      <c r="E91" s="19"/>
      <c r="F91" s="14">
        <f>E15</f>
        <v>0</v>
      </c>
      <c r="G91" s="19"/>
      <c r="H91" s="19"/>
      <c r="I91" s="15" t="s">
        <v>16</v>
      </c>
      <c r="J91" s="16">
        <f>E21</f>
        <v>0</v>
      </c>
      <c r="K91" s="19"/>
      <c r="L91" s="21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spans="1:47" s="2" customFormat="1" ht="12.75">
      <c r="A92" s="17"/>
      <c r="B92" s="18"/>
      <c r="C92" s="15" t="s">
        <v>15</v>
      </c>
      <c r="D92" s="19"/>
      <c r="E92" s="19"/>
      <c r="F92" s="14" t="str">
        <f>IF(E18="","",E18)</f>
        <v/>
      </c>
      <c r="G92" s="19"/>
      <c r="H92" s="19"/>
      <c r="I92" s="15" t="s">
        <v>18</v>
      </c>
      <c r="J92" s="16">
        <f>E24</f>
        <v>0</v>
      </c>
      <c r="K92" s="19"/>
      <c r="L92" s="21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spans="1:47" s="2" customFormat="1">
      <c r="A93" s="17"/>
      <c r="B93" s="18"/>
      <c r="C93" s="19"/>
      <c r="D93" s="19"/>
      <c r="E93" s="19"/>
      <c r="F93" s="19"/>
      <c r="G93" s="19"/>
      <c r="H93" s="19"/>
      <c r="I93" s="19"/>
      <c r="J93" s="19"/>
      <c r="K93" s="19"/>
      <c r="L93" s="21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spans="1:47" s="2" customFormat="1" ht="12">
      <c r="A94" s="17"/>
      <c r="B94" s="18"/>
      <c r="C94" s="72" t="s">
        <v>49</v>
      </c>
      <c r="D94" s="73"/>
      <c r="E94" s="73"/>
      <c r="F94" s="73"/>
      <c r="G94" s="73"/>
      <c r="H94" s="73"/>
      <c r="I94" s="73"/>
      <c r="J94" s="74" t="s">
        <v>50</v>
      </c>
      <c r="K94" s="73"/>
      <c r="L94" s="21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spans="1:47" s="2" customFormat="1">
      <c r="A95" s="17"/>
      <c r="B95" s="18"/>
      <c r="C95" s="19"/>
      <c r="D95" s="19"/>
      <c r="E95" s="19"/>
      <c r="F95" s="19"/>
      <c r="G95" s="19"/>
      <c r="H95" s="19"/>
      <c r="I95" s="19"/>
      <c r="J95" s="19"/>
      <c r="K95" s="19"/>
      <c r="L95" s="21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</row>
    <row r="96" spans="1:47" s="2" customFormat="1" ht="15.75">
      <c r="A96" s="17"/>
      <c r="B96" s="18"/>
      <c r="C96" s="75" t="s">
        <v>51</v>
      </c>
      <c r="D96" s="19"/>
      <c r="E96" s="19"/>
      <c r="F96" s="19"/>
      <c r="G96" s="19"/>
      <c r="H96" s="19"/>
      <c r="I96" s="19"/>
      <c r="J96" s="35">
        <f>J123</f>
        <v>0</v>
      </c>
      <c r="K96" s="19"/>
      <c r="L96" s="21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U96" s="10" t="s">
        <v>52</v>
      </c>
    </row>
    <row r="97" spans="1:31" s="4" customFormat="1" ht="15">
      <c r="B97" s="76"/>
      <c r="C97" s="77"/>
      <c r="D97" s="78" t="s">
        <v>53</v>
      </c>
      <c r="E97" s="79"/>
      <c r="F97" s="79"/>
      <c r="G97" s="79"/>
      <c r="H97" s="79"/>
      <c r="I97" s="79"/>
      <c r="J97" s="80">
        <f>J124</f>
        <v>0</v>
      </c>
      <c r="K97" s="77"/>
      <c r="L97" s="81"/>
    </row>
    <row r="98" spans="1:31" s="5" customFormat="1" ht="12.75">
      <c r="B98" s="82"/>
      <c r="C98" s="83"/>
      <c r="D98" s="84" t="s">
        <v>54</v>
      </c>
      <c r="E98" s="85"/>
      <c r="F98" s="85"/>
      <c r="G98" s="85"/>
      <c r="H98" s="85"/>
      <c r="I98" s="85"/>
      <c r="J98" s="86">
        <f>J125</f>
        <v>0</v>
      </c>
      <c r="K98" s="83"/>
      <c r="L98" s="87"/>
    </row>
    <row r="99" spans="1:31" s="5" customFormat="1" ht="12.75">
      <c r="B99" s="82"/>
      <c r="C99" s="83"/>
      <c r="D99" s="84" t="s">
        <v>160</v>
      </c>
      <c r="E99" s="85"/>
      <c r="F99" s="85"/>
      <c r="G99" s="85"/>
      <c r="H99" s="85"/>
      <c r="I99" s="85"/>
      <c r="J99" s="86">
        <f>J173</f>
        <v>0</v>
      </c>
      <c r="K99" s="83"/>
      <c r="L99" s="87"/>
    </row>
    <row r="100" spans="1:31" s="5" customFormat="1" ht="12.75">
      <c r="B100" s="82"/>
      <c r="C100" s="83"/>
      <c r="D100" s="84" t="s">
        <v>55</v>
      </c>
      <c r="E100" s="85"/>
      <c r="F100" s="85"/>
      <c r="G100" s="85"/>
      <c r="H100" s="85"/>
      <c r="I100" s="85"/>
      <c r="J100" s="86">
        <f>J177</f>
        <v>0</v>
      </c>
      <c r="K100" s="83"/>
      <c r="L100" s="87"/>
    </row>
    <row r="101" spans="1:31" s="5" customFormat="1" ht="12.75">
      <c r="B101" s="82"/>
      <c r="C101" s="83"/>
      <c r="D101" s="84" t="s">
        <v>161</v>
      </c>
      <c r="E101" s="85"/>
      <c r="F101" s="85"/>
      <c r="G101" s="85"/>
      <c r="H101" s="85"/>
      <c r="I101" s="85"/>
      <c r="J101" s="86">
        <f>J186</f>
        <v>0</v>
      </c>
      <c r="K101" s="83"/>
      <c r="L101" s="87"/>
    </row>
    <row r="102" spans="1:31" s="5" customFormat="1" ht="12.75">
      <c r="B102" s="82"/>
      <c r="C102" s="83"/>
      <c r="D102" s="84" t="s">
        <v>56</v>
      </c>
      <c r="E102" s="85"/>
      <c r="F102" s="85"/>
      <c r="G102" s="85"/>
      <c r="H102" s="85"/>
      <c r="I102" s="85"/>
      <c r="J102" s="86">
        <f>J235</f>
        <v>0</v>
      </c>
      <c r="K102" s="83"/>
      <c r="L102" s="87"/>
    </row>
    <row r="103" spans="1:31" s="5" customFormat="1" ht="12.75">
      <c r="B103" s="82"/>
      <c r="C103" s="83"/>
      <c r="D103" s="84" t="s">
        <v>57</v>
      </c>
      <c r="E103" s="85"/>
      <c r="F103" s="85"/>
      <c r="G103" s="85"/>
      <c r="H103" s="85"/>
      <c r="I103" s="85"/>
      <c r="J103" s="86">
        <f>J243</f>
        <v>0</v>
      </c>
      <c r="K103" s="83"/>
      <c r="L103" s="87"/>
    </row>
    <row r="104" spans="1:31" s="2" customFormat="1">
      <c r="A104" s="17"/>
      <c r="B104" s="18"/>
      <c r="C104" s="19"/>
      <c r="D104" s="19"/>
      <c r="E104" s="19"/>
      <c r="F104" s="19"/>
      <c r="G104" s="19"/>
      <c r="H104" s="19"/>
      <c r="I104" s="19"/>
      <c r="J104" s="19"/>
      <c r="K104" s="19"/>
      <c r="L104" s="21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</row>
    <row r="105" spans="1:31" s="2" customFormat="1">
      <c r="A105" s="17"/>
      <c r="B105" s="22"/>
      <c r="C105" s="23"/>
      <c r="D105" s="23"/>
      <c r="E105" s="23"/>
      <c r="F105" s="23"/>
      <c r="G105" s="23"/>
      <c r="H105" s="23"/>
      <c r="I105" s="23"/>
      <c r="J105" s="23"/>
      <c r="K105" s="23"/>
      <c r="L105" s="21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</row>
    <row r="109" spans="1:31" s="2" customFormat="1">
      <c r="A109" s="17"/>
      <c r="B109" s="24"/>
      <c r="C109" s="25"/>
      <c r="D109" s="25"/>
      <c r="E109" s="25"/>
      <c r="F109" s="25"/>
      <c r="G109" s="25"/>
      <c r="H109" s="25"/>
      <c r="I109" s="25"/>
      <c r="J109" s="25"/>
      <c r="K109" s="25"/>
      <c r="L109" s="21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</row>
    <row r="110" spans="1:31" s="2" customFormat="1" ht="18">
      <c r="A110" s="17"/>
      <c r="B110" s="18"/>
      <c r="C110" s="13" t="s">
        <v>327</v>
      </c>
      <c r="D110" s="19"/>
      <c r="E110" s="19"/>
      <c r="F110" s="19"/>
      <c r="G110" s="19"/>
      <c r="H110" s="19"/>
      <c r="I110" s="19"/>
      <c r="J110" s="19"/>
      <c r="K110" s="19"/>
      <c r="L110" s="21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</row>
    <row r="111" spans="1:31" s="2" customFormat="1">
      <c r="A111" s="17"/>
      <c r="B111" s="18"/>
      <c r="C111" s="19"/>
      <c r="D111" s="19"/>
      <c r="E111" s="19"/>
      <c r="F111" s="19"/>
      <c r="G111" s="19"/>
      <c r="H111" s="19"/>
      <c r="I111" s="19"/>
      <c r="J111" s="19"/>
      <c r="K111" s="19"/>
      <c r="L111" s="21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</row>
    <row r="112" spans="1:31" s="2" customFormat="1" ht="12.75">
      <c r="A112" s="17"/>
      <c r="B112" s="18"/>
      <c r="C112" s="15" t="s">
        <v>5</v>
      </c>
      <c r="D112" s="19"/>
      <c r="E112" s="19"/>
      <c r="F112" s="19"/>
      <c r="G112" s="19"/>
      <c r="H112" s="19"/>
      <c r="I112" s="19"/>
      <c r="J112" s="19"/>
      <c r="K112" s="19"/>
      <c r="L112" s="21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</row>
    <row r="113" spans="1:65" s="2" customFormat="1" ht="16.5" customHeight="1">
      <c r="A113" s="17"/>
      <c r="B113" s="18"/>
      <c r="C113" s="19"/>
      <c r="D113" s="19"/>
      <c r="E113" s="164" t="str">
        <f>E7</f>
        <v>Tréninková hala pro míčové sporty VODOVA</v>
      </c>
      <c r="F113" s="165"/>
      <c r="G113" s="165"/>
      <c r="H113" s="165"/>
      <c r="I113" s="19"/>
      <c r="J113" s="19"/>
      <c r="K113" s="19"/>
      <c r="L113" s="21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</row>
    <row r="114" spans="1:65" s="2" customFormat="1" ht="12" customHeight="1">
      <c r="A114" s="17"/>
      <c r="B114" s="18"/>
      <c r="C114" s="15" t="s">
        <v>48</v>
      </c>
      <c r="D114" s="19"/>
      <c r="E114" s="19"/>
      <c r="F114" s="19"/>
      <c r="G114" s="19"/>
      <c r="H114" s="19"/>
      <c r="I114" s="19"/>
      <c r="J114" s="19"/>
      <c r="K114" s="19"/>
      <c r="L114" s="21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</row>
    <row r="115" spans="1:65" s="2" customFormat="1" ht="16.5" customHeight="1">
      <c r="A115" s="17"/>
      <c r="B115" s="18"/>
      <c r="C115" s="19"/>
      <c r="D115" s="19"/>
      <c r="E115" s="162" t="str">
        <f>E9</f>
        <v>IO 300 - Přípojka vodovodu</v>
      </c>
      <c r="F115" s="163"/>
      <c r="G115" s="163"/>
      <c r="H115" s="163"/>
      <c r="I115" s="19"/>
      <c r="J115" s="19"/>
      <c r="K115" s="19"/>
      <c r="L115" s="21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</row>
    <row r="116" spans="1:65" s="2" customFormat="1" ht="6.95" customHeight="1">
      <c r="A116" s="17"/>
      <c r="B116" s="18"/>
      <c r="C116" s="19"/>
      <c r="D116" s="19"/>
      <c r="E116" s="19"/>
      <c r="F116" s="19"/>
      <c r="G116" s="19"/>
      <c r="H116" s="19"/>
      <c r="I116" s="19"/>
      <c r="J116" s="19"/>
      <c r="K116" s="19"/>
      <c r="L116" s="21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</row>
    <row r="117" spans="1:65" s="2" customFormat="1" ht="12" customHeight="1">
      <c r="A117" s="17"/>
      <c r="B117" s="18"/>
      <c r="C117" s="15" t="s">
        <v>9</v>
      </c>
      <c r="D117" s="19"/>
      <c r="E117" s="19"/>
      <c r="F117" s="14" t="str">
        <f>F12</f>
        <v xml:space="preserve"> </v>
      </c>
      <c r="G117" s="19"/>
      <c r="H117" s="19"/>
      <c r="I117" s="15" t="s">
        <v>11</v>
      </c>
      <c r="J117" s="26">
        <f ca="1">IF(J12="","",J12)</f>
        <v>44453</v>
      </c>
      <c r="K117" s="19"/>
      <c r="L117" s="21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</row>
    <row r="118" spans="1:65" s="2" customFormat="1" ht="6.95" customHeight="1">
      <c r="A118" s="17"/>
      <c r="B118" s="18"/>
      <c r="C118" s="19"/>
      <c r="D118" s="19"/>
      <c r="E118" s="19"/>
      <c r="F118" s="19"/>
      <c r="G118" s="19"/>
      <c r="H118" s="19"/>
      <c r="I118" s="19"/>
      <c r="J118" s="19"/>
      <c r="K118" s="19"/>
      <c r="L118" s="21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</row>
    <row r="119" spans="1:65" s="2" customFormat="1" ht="15.2" customHeight="1">
      <c r="A119" s="17"/>
      <c r="B119" s="18"/>
      <c r="C119" s="15" t="s">
        <v>12</v>
      </c>
      <c r="D119" s="19"/>
      <c r="E119" s="19"/>
      <c r="F119" s="14">
        <f>E15</f>
        <v>0</v>
      </c>
      <c r="G119" s="19"/>
      <c r="H119" s="19"/>
      <c r="I119" s="15" t="s">
        <v>16</v>
      </c>
      <c r="J119" s="16">
        <f>E21</f>
        <v>0</v>
      </c>
      <c r="K119" s="19"/>
      <c r="L119" s="21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</row>
    <row r="120" spans="1:65" s="2" customFormat="1" ht="15.2" customHeight="1">
      <c r="A120" s="17"/>
      <c r="B120" s="18"/>
      <c r="C120" s="15" t="s">
        <v>15</v>
      </c>
      <c r="D120" s="19"/>
      <c r="E120" s="19"/>
      <c r="F120" s="14" t="str">
        <f>IF(E18="","",E18)</f>
        <v/>
      </c>
      <c r="G120" s="19"/>
      <c r="H120" s="19"/>
      <c r="I120" s="15" t="s">
        <v>18</v>
      </c>
      <c r="J120" s="16">
        <f>E24</f>
        <v>0</v>
      </c>
      <c r="K120" s="19"/>
      <c r="L120" s="21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</row>
    <row r="121" spans="1:65" s="2" customFormat="1" ht="10.35" customHeight="1">
      <c r="A121" s="17"/>
      <c r="B121" s="18"/>
      <c r="C121" s="19"/>
      <c r="D121" s="19"/>
      <c r="E121" s="19"/>
      <c r="F121" s="19"/>
      <c r="G121" s="19"/>
      <c r="H121" s="19"/>
      <c r="I121" s="19"/>
      <c r="J121" s="19"/>
      <c r="K121" s="19"/>
      <c r="L121" s="21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</row>
    <row r="122" spans="1:65" s="6" customFormat="1" ht="29.25" customHeight="1">
      <c r="A122" s="88"/>
      <c r="B122" s="89"/>
      <c r="C122" s="90" t="s">
        <v>58</v>
      </c>
      <c r="D122" s="91" t="s">
        <v>41</v>
      </c>
      <c r="E122" s="91" t="s">
        <v>39</v>
      </c>
      <c r="F122" s="91" t="s">
        <v>40</v>
      </c>
      <c r="G122" s="91" t="s">
        <v>59</v>
      </c>
      <c r="H122" s="91" t="s">
        <v>60</v>
      </c>
      <c r="I122" s="91" t="s">
        <v>61</v>
      </c>
      <c r="J122" s="91" t="s">
        <v>50</v>
      </c>
      <c r="K122" s="92" t="s">
        <v>62</v>
      </c>
      <c r="L122" s="93"/>
      <c r="M122" s="29" t="s">
        <v>0</v>
      </c>
      <c r="N122" s="30" t="s">
        <v>24</v>
      </c>
      <c r="O122" s="30" t="s">
        <v>63</v>
      </c>
      <c r="P122" s="30" t="s">
        <v>64</v>
      </c>
      <c r="Q122" s="30" t="s">
        <v>65</v>
      </c>
      <c r="R122" s="30" t="s">
        <v>66</v>
      </c>
      <c r="S122" s="30" t="s">
        <v>67</v>
      </c>
      <c r="T122" s="31" t="s">
        <v>68</v>
      </c>
      <c r="U122" s="88"/>
      <c r="V122" s="88"/>
      <c r="W122" s="88"/>
      <c r="X122" s="88"/>
      <c r="Y122" s="88"/>
      <c r="Z122" s="88"/>
      <c r="AA122" s="88"/>
      <c r="AB122" s="88"/>
      <c r="AC122" s="88"/>
      <c r="AD122" s="88"/>
      <c r="AE122" s="88"/>
    </row>
    <row r="123" spans="1:65" s="2" customFormat="1" ht="22.9" customHeight="1">
      <c r="A123" s="17"/>
      <c r="B123" s="18"/>
      <c r="C123" s="34" t="s">
        <v>69</v>
      </c>
      <c r="D123" s="19"/>
      <c r="E123" s="19"/>
      <c r="F123" s="19"/>
      <c r="G123" s="19"/>
      <c r="H123" s="19"/>
      <c r="I123" s="19"/>
      <c r="J123" s="94">
        <f>BK123</f>
        <v>0</v>
      </c>
      <c r="K123" s="19"/>
      <c r="L123" s="20"/>
      <c r="M123" s="32"/>
      <c r="N123" s="95"/>
      <c r="O123" s="33"/>
      <c r="P123" s="96">
        <f>P124</f>
        <v>177.90537999999998</v>
      </c>
      <c r="Q123" s="33"/>
      <c r="R123" s="96">
        <f>R124</f>
        <v>46.034844699999994</v>
      </c>
      <c r="S123" s="33"/>
      <c r="T123" s="97">
        <f>T124</f>
        <v>16.407800000000002</v>
      </c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T123" s="10" t="s">
        <v>42</v>
      </c>
      <c r="AU123" s="10" t="s">
        <v>52</v>
      </c>
      <c r="BK123" s="98">
        <f>BK124</f>
        <v>0</v>
      </c>
    </row>
    <row r="124" spans="1:65" s="7" customFormat="1" ht="25.9" customHeight="1">
      <c r="B124" s="99"/>
      <c r="C124" s="100"/>
      <c r="D124" s="101" t="s">
        <v>42</v>
      </c>
      <c r="E124" s="102" t="s">
        <v>70</v>
      </c>
      <c r="F124" s="102" t="s">
        <v>71</v>
      </c>
      <c r="G124" s="100"/>
      <c r="H124" s="100"/>
      <c r="I124" s="100"/>
      <c r="J124" s="103">
        <f>BK124</f>
        <v>0</v>
      </c>
      <c r="K124" s="100"/>
      <c r="L124" s="104"/>
      <c r="M124" s="105"/>
      <c r="N124" s="106"/>
      <c r="O124" s="106"/>
      <c r="P124" s="107">
        <f>P125+P173+P177+P186+P235+P243</f>
        <v>177.90537999999998</v>
      </c>
      <c r="Q124" s="106"/>
      <c r="R124" s="107">
        <f>R125+R173+R177+R186+R235+R243</f>
        <v>46.034844699999994</v>
      </c>
      <c r="S124" s="106"/>
      <c r="T124" s="108">
        <f>T125+T173+T177+T186+T235+T243</f>
        <v>16.407800000000002</v>
      </c>
      <c r="AR124" s="109" t="s">
        <v>44</v>
      </c>
      <c r="AT124" s="110" t="s">
        <v>42</v>
      </c>
      <c r="AU124" s="110" t="s">
        <v>43</v>
      </c>
      <c r="AY124" s="109" t="s">
        <v>72</v>
      </c>
      <c r="BK124" s="111">
        <f>BK125+BK173+BK177+BK186+BK235+BK243</f>
        <v>0</v>
      </c>
    </row>
    <row r="125" spans="1:65" s="7" customFormat="1" ht="22.9" customHeight="1">
      <c r="B125" s="99"/>
      <c r="C125" s="100"/>
      <c r="D125" s="101" t="s">
        <v>42</v>
      </c>
      <c r="E125" s="112" t="s">
        <v>44</v>
      </c>
      <c r="F125" s="112" t="s">
        <v>73</v>
      </c>
      <c r="G125" s="100"/>
      <c r="H125" s="100"/>
      <c r="I125" s="100"/>
      <c r="J125" s="113">
        <f>BK125</f>
        <v>0</v>
      </c>
      <c r="K125" s="100"/>
      <c r="L125" s="104"/>
      <c r="M125" s="105"/>
      <c r="N125" s="106"/>
      <c r="O125" s="106"/>
      <c r="P125" s="107">
        <f>SUM(P126:P172)</f>
        <v>66.404309999999995</v>
      </c>
      <c r="Q125" s="106"/>
      <c r="R125" s="107">
        <f>SUM(R126:R172)</f>
        <v>38.559483999999998</v>
      </c>
      <c r="S125" s="106"/>
      <c r="T125" s="108">
        <f>SUM(T126:T172)</f>
        <v>16.407800000000002</v>
      </c>
      <c r="AR125" s="109" t="s">
        <v>44</v>
      </c>
      <c r="AT125" s="110" t="s">
        <v>42</v>
      </c>
      <c r="AU125" s="110" t="s">
        <v>44</v>
      </c>
      <c r="AY125" s="109" t="s">
        <v>72</v>
      </c>
      <c r="BK125" s="111">
        <f>SUM(BK126:BK172)</f>
        <v>0</v>
      </c>
    </row>
    <row r="126" spans="1:65" s="2" customFormat="1" ht="24.2" customHeight="1">
      <c r="A126" s="17"/>
      <c r="B126" s="18"/>
      <c r="C126" s="114" t="s">
        <v>44</v>
      </c>
      <c r="D126" s="114" t="s">
        <v>74</v>
      </c>
      <c r="E126" s="115" t="s">
        <v>75</v>
      </c>
      <c r="F126" s="116" t="s">
        <v>76</v>
      </c>
      <c r="G126" s="117" t="s">
        <v>77</v>
      </c>
      <c r="H126" s="118">
        <v>0.8</v>
      </c>
      <c r="I126" s="119"/>
      <c r="J126" s="119">
        <f>ROUND(I126*H126,2)</f>
        <v>0</v>
      </c>
      <c r="K126" s="116" t="s">
        <v>78</v>
      </c>
      <c r="L126" s="20"/>
      <c r="M126" s="120" t="s">
        <v>0</v>
      </c>
      <c r="N126" s="121" t="s">
        <v>25</v>
      </c>
      <c r="O126" s="122">
        <v>0.81100000000000005</v>
      </c>
      <c r="P126" s="122">
        <f>O126*H126</f>
        <v>0.64880000000000004</v>
      </c>
      <c r="Q126" s="122">
        <v>0</v>
      </c>
      <c r="R126" s="122">
        <f>Q126*H126</f>
        <v>0</v>
      </c>
      <c r="S126" s="122">
        <v>0.58599999999999997</v>
      </c>
      <c r="T126" s="123">
        <f>S126*H126</f>
        <v>0.46879999999999999</v>
      </c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R126" s="124" t="s">
        <v>79</v>
      </c>
      <c r="AT126" s="124" t="s">
        <v>74</v>
      </c>
      <c r="AU126" s="124" t="s">
        <v>45</v>
      </c>
      <c r="AY126" s="10" t="s">
        <v>72</v>
      </c>
      <c r="BE126" s="125">
        <f>IF(N126="základní",J126,0)</f>
        <v>0</v>
      </c>
      <c r="BF126" s="125">
        <f>IF(N126="snížená",J126,0)</f>
        <v>0</v>
      </c>
      <c r="BG126" s="125">
        <f>IF(N126="zákl. přenesená",J126,0)</f>
        <v>0</v>
      </c>
      <c r="BH126" s="125">
        <f>IF(N126="sníž. přenesená",J126,0)</f>
        <v>0</v>
      </c>
      <c r="BI126" s="125">
        <f>IF(N126="nulová",J126,0)</f>
        <v>0</v>
      </c>
      <c r="BJ126" s="10" t="s">
        <v>44</v>
      </c>
      <c r="BK126" s="125">
        <f>ROUND(I126*H126,2)</f>
        <v>0</v>
      </c>
      <c r="BL126" s="10" t="s">
        <v>79</v>
      </c>
      <c r="BM126" s="124" t="s">
        <v>162</v>
      </c>
    </row>
    <row r="127" spans="1:65" s="2" customFormat="1" ht="39">
      <c r="A127" s="17"/>
      <c r="B127" s="18"/>
      <c r="C127" s="19"/>
      <c r="D127" s="126" t="s">
        <v>80</v>
      </c>
      <c r="E127" s="19"/>
      <c r="F127" s="127" t="s">
        <v>81</v>
      </c>
      <c r="G127" s="19"/>
      <c r="H127" s="19"/>
      <c r="I127" s="19"/>
      <c r="J127" s="19"/>
      <c r="K127" s="19"/>
      <c r="L127" s="20"/>
      <c r="M127" s="128"/>
      <c r="N127" s="129"/>
      <c r="O127" s="27"/>
      <c r="P127" s="27"/>
      <c r="Q127" s="27"/>
      <c r="R127" s="27"/>
      <c r="S127" s="27"/>
      <c r="T127" s="28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T127" s="10" t="s">
        <v>80</v>
      </c>
      <c r="AU127" s="10" t="s">
        <v>45</v>
      </c>
    </row>
    <row r="128" spans="1:65" s="2" customFormat="1" ht="24.2" customHeight="1">
      <c r="A128" s="17"/>
      <c r="B128" s="18"/>
      <c r="C128" s="114" t="s">
        <v>45</v>
      </c>
      <c r="D128" s="114" t="s">
        <v>74</v>
      </c>
      <c r="E128" s="115" t="s">
        <v>163</v>
      </c>
      <c r="F128" s="116" t="s">
        <v>164</v>
      </c>
      <c r="G128" s="117" t="s">
        <v>77</v>
      </c>
      <c r="H128" s="118">
        <v>0.8</v>
      </c>
      <c r="I128" s="119"/>
      <c r="J128" s="119">
        <f>ROUND(I128*H128,2)</f>
        <v>0</v>
      </c>
      <c r="K128" s="116" t="s">
        <v>78</v>
      </c>
      <c r="L128" s="20"/>
      <c r="M128" s="120" t="s">
        <v>0</v>
      </c>
      <c r="N128" s="121" t="s">
        <v>25</v>
      </c>
      <c r="O128" s="122">
        <v>4.28</v>
      </c>
      <c r="P128" s="122">
        <f>O128*H128</f>
        <v>3.4240000000000004</v>
      </c>
      <c r="Q128" s="122">
        <v>0</v>
      </c>
      <c r="R128" s="122">
        <f>Q128*H128</f>
        <v>0</v>
      </c>
      <c r="S128" s="122">
        <v>0.625</v>
      </c>
      <c r="T128" s="123">
        <f>S128*H128</f>
        <v>0.5</v>
      </c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R128" s="124" t="s">
        <v>79</v>
      </c>
      <c r="AT128" s="124" t="s">
        <v>74</v>
      </c>
      <c r="AU128" s="124" t="s">
        <v>45</v>
      </c>
      <c r="AY128" s="10" t="s">
        <v>72</v>
      </c>
      <c r="BE128" s="125">
        <f>IF(N128="základní",J128,0)</f>
        <v>0</v>
      </c>
      <c r="BF128" s="125">
        <f>IF(N128="snížená",J128,0)</f>
        <v>0</v>
      </c>
      <c r="BG128" s="125">
        <f>IF(N128="zákl. přenesená",J128,0)</f>
        <v>0</v>
      </c>
      <c r="BH128" s="125">
        <f>IF(N128="sníž. přenesená",J128,0)</f>
        <v>0</v>
      </c>
      <c r="BI128" s="125">
        <f>IF(N128="nulová",J128,0)</f>
        <v>0</v>
      </c>
      <c r="BJ128" s="10" t="s">
        <v>44</v>
      </c>
      <c r="BK128" s="125">
        <f>ROUND(I128*H128,2)</f>
        <v>0</v>
      </c>
      <c r="BL128" s="10" t="s">
        <v>79</v>
      </c>
      <c r="BM128" s="124" t="s">
        <v>165</v>
      </c>
    </row>
    <row r="129" spans="1:65" s="2" customFormat="1" ht="39">
      <c r="A129" s="17"/>
      <c r="B129" s="18"/>
      <c r="C129" s="19"/>
      <c r="D129" s="126" t="s">
        <v>80</v>
      </c>
      <c r="E129" s="19"/>
      <c r="F129" s="127" t="s">
        <v>166</v>
      </c>
      <c r="G129" s="19"/>
      <c r="H129" s="19"/>
      <c r="I129" s="19"/>
      <c r="J129" s="19"/>
      <c r="K129" s="19"/>
      <c r="L129" s="20"/>
      <c r="M129" s="128"/>
      <c r="N129" s="129"/>
      <c r="O129" s="27"/>
      <c r="P129" s="27"/>
      <c r="Q129" s="27"/>
      <c r="R129" s="27"/>
      <c r="S129" s="27"/>
      <c r="T129" s="28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T129" s="10" t="s">
        <v>80</v>
      </c>
      <c r="AU129" s="10" t="s">
        <v>45</v>
      </c>
    </row>
    <row r="130" spans="1:65" s="2" customFormat="1" ht="33" customHeight="1">
      <c r="A130" s="17"/>
      <c r="B130" s="18"/>
      <c r="C130" s="114" t="s">
        <v>82</v>
      </c>
      <c r="D130" s="114" t="s">
        <v>74</v>
      </c>
      <c r="E130" s="115" t="s">
        <v>167</v>
      </c>
      <c r="F130" s="116" t="s">
        <v>168</v>
      </c>
      <c r="G130" s="117" t="s">
        <v>77</v>
      </c>
      <c r="H130" s="118">
        <v>16.5</v>
      </c>
      <c r="I130" s="119"/>
      <c r="J130" s="119">
        <f>ROUND(I130*H130,2)</f>
        <v>0</v>
      </c>
      <c r="K130" s="116" t="s">
        <v>78</v>
      </c>
      <c r="L130" s="20"/>
      <c r="M130" s="120" t="s">
        <v>0</v>
      </c>
      <c r="N130" s="121" t="s">
        <v>25</v>
      </c>
      <c r="O130" s="122">
        <v>0.30099999999999999</v>
      </c>
      <c r="P130" s="122">
        <f>O130*H130</f>
        <v>4.9664999999999999</v>
      </c>
      <c r="Q130" s="122">
        <v>0</v>
      </c>
      <c r="R130" s="122">
        <f>Q130*H130</f>
        <v>0</v>
      </c>
      <c r="S130" s="122">
        <v>0.44</v>
      </c>
      <c r="T130" s="123">
        <f>S130*H130</f>
        <v>7.26</v>
      </c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R130" s="124" t="s">
        <v>79</v>
      </c>
      <c r="AT130" s="124" t="s">
        <v>74</v>
      </c>
      <c r="AU130" s="124" t="s">
        <v>45</v>
      </c>
      <c r="AY130" s="10" t="s">
        <v>72</v>
      </c>
      <c r="BE130" s="125">
        <f>IF(N130="základní",J130,0)</f>
        <v>0</v>
      </c>
      <c r="BF130" s="125">
        <f>IF(N130="snížená",J130,0)</f>
        <v>0</v>
      </c>
      <c r="BG130" s="125">
        <f>IF(N130="zákl. přenesená",J130,0)</f>
        <v>0</v>
      </c>
      <c r="BH130" s="125">
        <f>IF(N130="sníž. přenesená",J130,0)</f>
        <v>0</v>
      </c>
      <c r="BI130" s="125">
        <f>IF(N130="nulová",J130,0)</f>
        <v>0</v>
      </c>
      <c r="BJ130" s="10" t="s">
        <v>44</v>
      </c>
      <c r="BK130" s="125">
        <f>ROUND(I130*H130,2)</f>
        <v>0</v>
      </c>
      <c r="BL130" s="10" t="s">
        <v>79</v>
      </c>
      <c r="BM130" s="124" t="s">
        <v>169</v>
      </c>
    </row>
    <row r="131" spans="1:65" s="2" customFormat="1" ht="39">
      <c r="A131" s="17"/>
      <c r="B131" s="18"/>
      <c r="C131" s="19"/>
      <c r="D131" s="126" t="s">
        <v>80</v>
      </c>
      <c r="E131" s="19"/>
      <c r="F131" s="127" t="s">
        <v>170</v>
      </c>
      <c r="G131" s="19"/>
      <c r="H131" s="19"/>
      <c r="I131" s="19"/>
      <c r="J131" s="19"/>
      <c r="K131" s="19"/>
      <c r="L131" s="20"/>
      <c r="M131" s="128"/>
      <c r="N131" s="129"/>
      <c r="O131" s="27"/>
      <c r="P131" s="27"/>
      <c r="Q131" s="27"/>
      <c r="R131" s="27"/>
      <c r="S131" s="27"/>
      <c r="T131" s="28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T131" s="10" t="s">
        <v>80</v>
      </c>
      <c r="AU131" s="10" t="s">
        <v>45</v>
      </c>
    </row>
    <row r="132" spans="1:65" s="2" customFormat="1" ht="24.2" customHeight="1">
      <c r="A132" s="17"/>
      <c r="B132" s="18"/>
      <c r="C132" s="114" t="s">
        <v>79</v>
      </c>
      <c r="D132" s="114" t="s">
        <v>74</v>
      </c>
      <c r="E132" s="115" t="s">
        <v>171</v>
      </c>
      <c r="F132" s="116" t="s">
        <v>172</v>
      </c>
      <c r="G132" s="117" t="s">
        <v>77</v>
      </c>
      <c r="H132" s="118">
        <v>16.5</v>
      </c>
      <c r="I132" s="119"/>
      <c r="J132" s="119">
        <f>ROUND(I132*H132,2)</f>
        <v>0</v>
      </c>
      <c r="K132" s="116" t="s">
        <v>78</v>
      </c>
      <c r="L132" s="20"/>
      <c r="M132" s="120" t="s">
        <v>0</v>
      </c>
      <c r="N132" s="121" t="s">
        <v>25</v>
      </c>
      <c r="O132" s="122">
        <v>0.52800000000000002</v>
      </c>
      <c r="P132" s="122">
        <f>O132*H132</f>
        <v>8.7119999999999997</v>
      </c>
      <c r="Q132" s="122">
        <v>0</v>
      </c>
      <c r="R132" s="122">
        <f>Q132*H132</f>
        <v>0</v>
      </c>
      <c r="S132" s="122">
        <v>0.45</v>
      </c>
      <c r="T132" s="123">
        <f>S132*H132</f>
        <v>7.4249999999999998</v>
      </c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R132" s="124" t="s">
        <v>79</v>
      </c>
      <c r="AT132" s="124" t="s">
        <v>74</v>
      </c>
      <c r="AU132" s="124" t="s">
        <v>45</v>
      </c>
      <c r="AY132" s="10" t="s">
        <v>72</v>
      </c>
      <c r="BE132" s="125">
        <f>IF(N132="základní",J132,0)</f>
        <v>0</v>
      </c>
      <c r="BF132" s="125">
        <f>IF(N132="snížená",J132,0)</f>
        <v>0</v>
      </c>
      <c r="BG132" s="125">
        <f>IF(N132="zákl. přenesená",J132,0)</f>
        <v>0</v>
      </c>
      <c r="BH132" s="125">
        <f>IF(N132="sníž. přenesená",J132,0)</f>
        <v>0</v>
      </c>
      <c r="BI132" s="125">
        <f>IF(N132="nulová",J132,0)</f>
        <v>0</v>
      </c>
      <c r="BJ132" s="10" t="s">
        <v>44</v>
      </c>
      <c r="BK132" s="125">
        <f>ROUND(I132*H132,2)</f>
        <v>0</v>
      </c>
      <c r="BL132" s="10" t="s">
        <v>79</v>
      </c>
      <c r="BM132" s="124" t="s">
        <v>173</v>
      </c>
    </row>
    <row r="133" spans="1:65" s="2" customFormat="1" ht="39">
      <c r="A133" s="17"/>
      <c r="B133" s="18"/>
      <c r="C133" s="19"/>
      <c r="D133" s="126" t="s">
        <v>80</v>
      </c>
      <c r="E133" s="19"/>
      <c r="F133" s="127" t="s">
        <v>174</v>
      </c>
      <c r="G133" s="19"/>
      <c r="H133" s="19"/>
      <c r="I133" s="19"/>
      <c r="J133" s="19"/>
      <c r="K133" s="19"/>
      <c r="L133" s="20"/>
      <c r="M133" s="128"/>
      <c r="N133" s="129"/>
      <c r="O133" s="27"/>
      <c r="P133" s="27"/>
      <c r="Q133" s="27"/>
      <c r="R133" s="27"/>
      <c r="S133" s="27"/>
      <c r="T133" s="28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T133" s="10" t="s">
        <v>80</v>
      </c>
      <c r="AU133" s="10" t="s">
        <v>45</v>
      </c>
    </row>
    <row r="134" spans="1:65" s="2" customFormat="1" ht="16.5" customHeight="1">
      <c r="A134" s="17"/>
      <c r="B134" s="18"/>
      <c r="C134" s="114" t="s">
        <v>85</v>
      </c>
      <c r="D134" s="114" t="s">
        <v>74</v>
      </c>
      <c r="E134" s="115" t="s">
        <v>89</v>
      </c>
      <c r="F134" s="116" t="s">
        <v>90</v>
      </c>
      <c r="G134" s="117" t="s">
        <v>91</v>
      </c>
      <c r="H134" s="118">
        <v>2.6</v>
      </c>
      <c r="I134" s="119"/>
      <c r="J134" s="119">
        <f>ROUND(I134*H134,2)</f>
        <v>0</v>
      </c>
      <c r="K134" s="116" t="s">
        <v>78</v>
      </c>
      <c r="L134" s="20"/>
      <c r="M134" s="120" t="s">
        <v>0</v>
      </c>
      <c r="N134" s="121" t="s">
        <v>25</v>
      </c>
      <c r="O134" s="122">
        <v>0.27200000000000002</v>
      </c>
      <c r="P134" s="122">
        <f>O134*H134</f>
        <v>0.70720000000000005</v>
      </c>
      <c r="Q134" s="122">
        <v>0</v>
      </c>
      <c r="R134" s="122">
        <f>Q134*H134</f>
        <v>0</v>
      </c>
      <c r="S134" s="122">
        <v>0.28999999999999998</v>
      </c>
      <c r="T134" s="123">
        <f>S134*H134</f>
        <v>0.754</v>
      </c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R134" s="124" t="s">
        <v>79</v>
      </c>
      <c r="AT134" s="124" t="s">
        <v>74</v>
      </c>
      <c r="AU134" s="124" t="s">
        <v>45</v>
      </c>
      <c r="AY134" s="10" t="s">
        <v>72</v>
      </c>
      <c r="BE134" s="125">
        <f>IF(N134="základní",J134,0)</f>
        <v>0</v>
      </c>
      <c r="BF134" s="125">
        <f>IF(N134="snížená",J134,0)</f>
        <v>0</v>
      </c>
      <c r="BG134" s="125">
        <f>IF(N134="zákl. přenesená",J134,0)</f>
        <v>0</v>
      </c>
      <c r="BH134" s="125">
        <f>IF(N134="sníž. přenesená",J134,0)</f>
        <v>0</v>
      </c>
      <c r="BI134" s="125">
        <f>IF(N134="nulová",J134,0)</f>
        <v>0</v>
      </c>
      <c r="BJ134" s="10" t="s">
        <v>44</v>
      </c>
      <c r="BK134" s="125">
        <f>ROUND(I134*H134,2)</f>
        <v>0</v>
      </c>
      <c r="BL134" s="10" t="s">
        <v>79</v>
      </c>
      <c r="BM134" s="124" t="s">
        <v>175</v>
      </c>
    </row>
    <row r="135" spans="1:65" s="2" customFormat="1" ht="29.25">
      <c r="A135" s="17"/>
      <c r="B135" s="18"/>
      <c r="C135" s="19"/>
      <c r="D135" s="126" t="s">
        <v>80</v>
      </c>
      <c r="E135" s="19"/>
      <c r="F135" s="127" t="s">
        <v>92</v>
      </c>
      <c r="G135" s="19"/>
      <c r="H135" s="19"/>
      <c r="I135" s="19"/>
      <c r="J135" s="19"/>
      <c r="K135" s="19"/>
      <c r="L135" s="20"/>
      <c r="M135" s="128"/>
      <c r="N135" s="129"/>
      <c r="O135" s="27"/>
      <c r="P135" s="27"/>
      <c r="Q135" s="27"/>
      <c r="R135" s="27"/>
      <c r="S135" s="27"/>
      <c r="T135" s="28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T135" s="10" t="s">
        <v>80</v>
      </c>
      <c r="AU135" s="10" t="s">
        <v>45</v>
      </c>
    </row>
    <row r="136" spans="1:65" s="2" customFormat="1" ht="33" customHeight="1">
      <c r="A136" s="17"/>
      <c r="B136" s="18"/>
      <c r="C136" s="114" t="s">
        <v>86</v>
      </c>
      <c r="D136" s="114" t="s">
        <v>74</v>
      </c>
      <c r="E136" s="115" t="s">
        <v>176</v>
      </c>
      <c r="F136" s="116" t="s">
        <v>177</v>
      </c>
      <c r="G136" s="117" t="s">
        <v>94</v>
      </c>
      <c r="H136" s="118">
        <v>22.4</v>
      </c>
      <c r="I136" s="119"/>
      <c r="J136" s="119">
        <f>ROUND(I136*H136,2)</f>
        <v>0</v>
      </c>
      <c r="K136" s="116" t="s">
        <v>78</v>
      </c>
      <c r="L136" s="20"/>
      <c r="M136" s="120" t="s">
        <v>0</v>
      </c>
      <c r="N136" s="121" t="s">
        <v>25</v>
      </c>
      <c r="O136" s="122">
        <v>0.74199999999999999</v>
      </c>
      <c r="P136" s="122">
        <f>O136*H136</f>
        <v>16.620799999999999</v>
      </c>
      <c r="Q136" s="122">
        <v>0</v>
      </c>
      <c r="R136" s="122">
        <f>Q136*H136</f>
        <v>0</v>
      </c>
      <c r="S136" s="122">
        <v>0</v>
      </c>
      <c r="T136" s="123">
        <f>S136*H136</f>
        <v>0</v>
      </c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R136" s="124" t="s">
        <v>79</v>
      </c>
      <c r="AT136" s="124" t="s">
        <v>74</v>
      </c>
      <c r="AU136" s="124" t="s">
        <v>45</v>
      </c>
      <c r="AY136" s="10" t="s">
        <v>72</v>
      </c>
      <c r="BE136" s="125">
        <f>IF(N136="základní",J136,0)</f>
        <v>0</v>
      </c>
      <c r="BF136" s="125">
        <f>IF(N136="snížená",J136,0)</f>
        <v>0</v>
      </c>
      <c r="BG136" s="125">
        <f>IF(N136="zákl. přenesená",J136,0)</f>
        <v>0</v>
      </c>
      <c r="BH136" s="125">
        <f>IF(N136="sníž. přenesená",J136,0)</f>
        <v>0</v>
      </c>
      <c r="BI136" s="125">
        <f>IF(N136="nulová",J136,0)</f>
        <v>0</v>
      </c>
      <c r="BJ136" s="10" t="s">
        <v>44</v>
      </c>
      <c r="BK136" s="125">
        <f>ROUND(I136*H136,2)</f>
        <v>0</v>
      </c>
      <c r="BL136" s="10" t="s">
        <v>79</v>
      </c>
      <c r="BM136" s="124" t="s">
        <v>178</v>
      </c>
    </row>
    <row r="137" spans="1:65" s="2" customFormat="1" ht="29.25">
      <c r="A137" s="17"/>
      <c r="B137" s="18"/>
      <c r="C137" s="19"/>
      <c r="D137" s="126" t="s">
        <v>80</v>
      </c>
      <c r="E137" s="19"/>
      <c r="F137" s="127" t="s">
        <v>179</v>
      </c>
      <c r="G137" s="19"/>
      <c r="H137" s="19"/>
      <c r="I137" s="19"/>
      <c r="J137" s="19"/>
      <c r="K137" s="19"/>
      <c r="L137" s="20"/>
      <c r="M137" s="128"/>
      <c r="N137" s="129"/>
      <c r="O137" s="27"/>
      <c r="P137" s="27"/>
      <c r="Q137" s="27"/>
      <c r="R137" s="27"/>
      <c r="S137" s="27"/>
      <c r="T137" s="28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T137" s="10" t="s">
        <v>80</v>
      </c>
      <c r="AU137" s="10" t="s">
        <v>45</v>
      </c>
    </row>
    <row r="138" spans="1:65" s="8" customFormat="1">
      <c r="B138" s="130"/>
      <c r="C138" s="131"/>
      <c r="D138" s="126" t="s">
        <v>83</v>
      </c>
      <c r="E138" s="132" t="s">
        <v>47</v>
      </c>
      <c r="F138" s="133" t="s">
        <v>157</v>
      </c>
      <c r="G138" s="131"/>
      <c r="H138" s="134">
        <v>22.4</v>
      </c>
      <c r="I138" s="131"/>
      <c r="J138" s="131"/>
      <c r="K138" s="131"/>
      <c r="L138" s="135"/>
      <c r="M138" s="136"/>
      <c r="N138" s="137"/>
      <c r="O138" s="137"/>
      <c r="P138" s="137"/>
      <c r="Q138" s="137"/>
      <c r="R138" s="137"/>
      <c r="S138" s="137"/>
      <c r="T138" s="138"/>
      <c r="AT138" s="139" t="s">
        <v>83</v>
      </c>
      <c r="AU138" s="139" t="s">
        <v>45</v>
      </c>
      <c r="AV138" s="8" t="s">
        <v>45</v>
      </c>
      <c r="AW138" s="8" t="s">
        <v>17</v>
      </c>
      <c r="AX138" s="8" t="s">
        <v>44</v>
      </c>
      <c r="AY138" s="139" t="s">
        <v>72</v>
      </c>
    </row>
    <row r="139" spans="1:65" s="2" customFormat="1" ht="21.75" customHeight="1">
      <c r="A139" s="17"/>
      <c r="B139" s="18"/>
      <c r="C139" s="114" t="s">
        <v>87</v>
      </c>
      <c r="D139" s="114" t="s">
        <v>74</v>
      </c>
      <c r="E139" s="115" t="s">
        <v>180</v>
      </c>
      <c r="F139" s="116" t="s">
        <v>181</v>
      </c>
      <c r="G139" s="117" t="s">
        <v>77</v>
      </c>
      <c r="H139" s="118">
        <v>47</v>
      </c>
      <c r="I139" s="119"/>
      <c r="J139" s="119">
        <f>ROUND(I139*H139,2)</f>
        <v>0</v>
      </c>
      <c r="K139" s="116" t="s">
        <v>78</v>
      </c>
      <c r="L139" s="20"/>
      <c r="M139" s="120" t="s">
        <v>0</v>
      </c>
      <c r="N139" s="121" t="s">
        <v>25</v>
      </c>
      <c r="O139" s="122">
        <v>0.23599999999999999</v>
      </c>
      <c r="P139" s="122">
        <f>O139*H139</f>
        <v>11.091999999999999</v>
      </c>
      <c r="Q139" s="122">
        <v>8.4000000000000003E-4</v>
      </c>
      <c r="R139" s="122">
        <f>Q139*H139</f>
        <v>3.9480000000000001E-2</v>
      </c>
      <c r="S139" s="122">
        <v>0</v>
      </c>
      <c r="T139" s="123">
        <f>S139*H139</f>
        <v>0</v>
      </c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R139" s="124" t="s">
        <v>79</v>
      </c>
      <c r="AT139" s="124" t="s">
        <v>74</v>
      </c>
      <c r="AU139" s="124" t="s">
        <v>45</v>
      </c>
      <c r="AY139" s="10" t="s">
        <v>72</v>
      </c>
      <c r="BE139" s="125">
        <f>IF(N139="základní",J139,0)</f>
        <v>0</v>
      </c>
      <c r="BF139" s="125">
        <f>IF(N139="snížená",J139,0)</f>
        <v>0</v>
      </c>
      <c r="BG139" s="125">
        <f>IF(N139="zákl. přenesená",J139,0)</f>
        <v>0</v>
      </c>
      <c r="BH139" s="125">
        <f>IF(N139="sníž. přenesená",J139,0)</f>
        <v>0</v>
      </c>
      <c r="BI139" s="125">
        <f>IF(N139="nulová",J139,0)</f>
        <v>0</v>
      </c>
      <c r="BJ139" s="10" t="s">
        <v>44</v>
      </c>
      <c r="BK139" s="125">
        <f>ROUND(I139*H139,2)</f>
        <v>0</v>
      </c>
      <c r="BL139" s="10" t="s">
        <v>79</v>
      </c>
      <c r="BM139" s="124" t="s">
        <v>182</v>
      </c>
    </row>
    <row r="140" spans="1:65" s="2" customFormat="1" ht="19.5">
      <c r="A140" s="17"/>
      <c r="B140" s="18"/>
      <c r="C140" s="19"/>
      <c r="D140" s="126" t="s">
        <v>80</v>
      </c>
      <c r="E140" s="19"/>
      <c r="F140" s="127" t="s">
        <v>183</v>
      </c>
      <c r="G140" s="19"/>
      <c r="H140" s="19"/>
      <c r="I140" s="19"/>
      <c r="J140" s="19"/>
      <c r="K140" s="19"/>
      <c r="L140" s="20"/>
      <c r="M140" s="128"/>
      <c r="N140" s="129"/>
      <c r="O140" s="27"/>
      <c r="P140" s="27"/>
      <c r="Q140" s="27"/>
      <c r="R140" s="27"/>
      <c r="S140" s="27"/>
      <c r="T140" s="28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T140" s="10" t="s">
        <v>80</v>
      </c>
      <c r="AU140" s="10" t="s">
        <v>45</v>
      </c>
    </row>
    <row r="141" spans="1:65" s="8" customFormat="1">
      <c r="B141" s="130"/>
      <c r="C141" s="131"/>
      <c r="D141" s="126" t="s">
        <v>83</v>
      </c>
      <c r="E141" s="132" t="s">
        <v>158</v>
      </c>
      <c r="F141" s="133" t="s">
        <v>154</v>
      </c>
      <c r="G141" s="131"/>
      <c r="H141" s="134">
        <v>47</v>
      </c>
      <c r="I141" s="131"/>
      <c r="J141" s="131"/>
      <c r="K141" s="131"/>
      <c r="L141" s="135"/>
      <c r="M141" s="136"/>
      <c r="N141" s="137"/>
      <c r="O141" s="137"/>
      <c r="P141" s="137"/>
      <c r="Q141" s="137"/>
      <c r="R141" s="137"/>
      <c r="S141" s="137"/>
      <c r="T141" s="138"/>
      <c r="AT141" s="139" t="s">
        <v>83</v>
      </c>
      <c r="AU141" s="139" t="s">
        <v>45</v>
      </c>
      <c r="AV141" s="8" t="s">
        <v>45</v>
      </c>
      <c r="AW141" s="8" t="s">
        <v>17</v>
      </c>
      <c r="AX141" s="8" t="s">
        <v>44</v>
      </c>
      <c r="AY141" s="139" t="s">
        <v>72</v>
      </c>
    </row>
    <row r="142" spans="1:65" s="2" customFormat="1" ht="24.2" customHeight="1">
      <c r="A142" s="17"/>
      <c r="B142" s="18"/>
      <c r="C142" s="114" t="s">
        <v>88</v>
      </c>
      <c r="D142" s="114" t="s">
        <v>74</v>
      </c>
      <c r="E142" s="115" t="s">
        <v>184</v>
      </c>
      <c r="F142" s="116" t="s">
        <v>185</v>
      </c>
      <c r="G142" s="117" t="s">
        <v>77</v>
      </c>
      <c r="H142" s="118">
        <v>47</v>
      </c>
      <c r="I142" s="119"/>
      <c r="J142" s="119">
        <f>ROUND(I142*H142,2)</f>
        <v>0</v>
      </c>
      <c r="K142" s="116" t="s">
        <v>78</v>
      </c>
      <c r="L142" s="20"/>
      <c r="M142" s="120" t="s">
        <v>0</v>
      </c>
      <c r="N142" s="121" t="s">
        <v>25</v>
      </c>
      <c r="O142" s="122">
        <v>0.216</v>
      </c>
      <c r="P142" s="122">
        <f>O142*H142</f>
        <v>10.151999999999999</v>
      </c>
      <c r="Q142" s="122">
        <v>0</v>
      </c>
      <c r="R142" s="122">
        <f>Q142*H142</f>
        <v>0</v>
      </c>
      <c r="S142" s="122">
        <v>0</v>
      </c>
      <c r="T142" s="123">
        <f>S142*H142</f>
        <v>0</v>
      </c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7"/>
      <c r="AR142" s="124" t="s">
        <v>79</v>
      </c>
      <c r="AT142" s="124" t="s">
        <v>74</v>
      </c>
      <c r="AU142" s="124" t="s">
        <v>45</v>
      </c>
      <c r="AY142" s="10" t="s">
        <v>72</v>
      </c>
      <c r="BE142" s="125">
        <f>IF(N142="základní",J142,0)</f>
        <v>0</v>
      </c>
      <c r="BF142" s="125">
        <f>IF(N142="snížená",J142,0)</f>
        <v>0</v>
      </c>
      <c r="BG142" s="125">
        <f>IF(N142="zákl. přenesená",J142,0)</f>
        <v>0</v>
      </c>
      <c r="BH142" s="125">
        <f>IF(N142="sníž. přenesená",J142,0)</f>
        <v>0</v>
      </c>
      <c r="BI142" s="125">
        <f>IF(N142="nulová",J142,0)</f>
        <v>0</v>
      </c>
      <c r="BJ142" s="10" t="s">
        <v>44</v>
      </c>
      <c r="BK142" s="125">
        <f>ROUND(I142*H142,2)</f>
        <v>0</v>
      </c>
      <c r="BL142" s="10" t="s">
        <v>79</v>
      </c>
      <c r="BM142" s="124" t="s">
        <v>186</v>
      </c>
    </row>
    <row r="143" spans="1:65" s="2" customFormat="1" ht="29.25">
      <c r="A143" s="17"/>
      <c r="B143" s="18"/>
      <c r="C143" s="19"/>
      <c r="D143" s="126" t="s">
        <v>80</v>
      </c>
      <c r="E143" s="19"/>
      <c r="F143" s="127" t="s">
        <v>187</v>
      </c>
      <c r="G143" s="19"/>
      <c r="H143" s="19"/>
      <c r="I143" s="19"/>
      <c r="J143" s="19"/>
      <c r="K143" s="19"/>
      <c r="L143" s="20"/>
      <c r="M143" s="128"/>
      <c r="N143" s="129"/>
      <c r="O143" s="27"/>
      <c r="P143" s="27"/>
      <c r="Q143" s="27"/>
      <c r="R143" s="27"/>
      <c r="S143" s="27"/>
      <c r="T143" s="28"/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  <c r="AE143" s="17"/>
      <c r="AT143" s="10" t="s">
        <v>80</v>
      </c>
      <c r="AU143" s="10" t="s">
        <v>45</v>
      </c>
    </row>
    <row r="144" spans="1:65" s="8" customFormat="1">
      <c r="B144" s="130"/>
      <c r="C144" s="131"/>
      <c r="D144" s="126" t="s">
        <v>83</v>
      </c>
      <c r="E144" s="132" t="s">
        <v>0</v>
      </c>
      <c r="F144" s="133" t="s">
        <v>158</v>
      </c>
      <c r="G144" s="131"/>
      <c r="H144" s="134">
        <v>47</v>
      </c>
      <c r="I144" s="131"/>
      <c r="J144" s="131"/>
      <c r="K144" s="131"/>
      <c r="L144" s="135"/>
      <c r="M144" s="136"/>
      <c r="N144" s="137"/>
      <c r="O144" s="137"/>
      <c r="P144" s="137"/>
      <c r="Q144" s="137"/>
      <c r="R144" s="137"/>
      <c r="S144" s="137"/>
      <c r="T144" s="138"/>
      <c r="AT144" s="139" t="s">
        <v>83</v>
      </c>
      <c r="AU144" s="139" t="s">
        <v>45</v>
      </c>
      <c r="AV144" s="8" t="s">
        <v>45</v>
      </c>
      <c r="AW144" s="8" t="s">
        <v>17</v>
      </c>
      <c r="AX144" s="8" t="s">
        <v>44</v>
      </c>
      <c r="AY144" s="139" t="s">
        <v>72</v>
      </c>
    </row>
    <row r="145" spans="1:65" s="2" customFormat="1" ht="37.9" customHeight="1">
      <c r="A145" s="17"/>
      <c r="B145" s="18"/>
      <c r="C145" s="114" t="s">
        <v>93</v>
      </c>
      <c r="D145" s="114" t="s">
        <v>74</v>
      </c>
      <c r="E145" s="115" t="s">
        <v>96</v>
      </c>
      <c r="F145" s="116" t="s">
        <v>97</v>
      </c>
      <c r="G145" s="117" t="s">
        <v>94</v>
      </c>
      <c r="H145" s="118">
        <v>22.4</v>
      </c>
      <c r="I145" s="119"/>
      <c r="J145" s="119">
        <f>ROUND(I145*H145,2)</f>
        <v>0</v>
      </c>
      <c r="K145" s="116" t="s">
        <v>78</v>
      </c>
      <c r="L145" s="20"/>
      <c r="M145" s="120" t="s">
        <v>0</v>
      </c>
      <c r="N145" s="121" t="s">
        <v>25</v>
      </c>
      <c r="O145" s="122">
        <v>8.6999999999999994E-2</v>
      </c>
      <c r="P145" s="122">
        <f>O145*H145</f>
        <v>1.9487999999999996</v>
      </c>
      <c r="Q145" s="122">
        <v>0</v>
      </c>
      <c r="R145" s="122">
        <f>Q145*H145</f>
        <v>0</v>
      </c>
      <c r="S145" s="122">
        <v>0</v>
      </c>
      <c r="T145" s="123">
        <f>S145*H145</f>
        <v>0</v>
      </c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7"/>
      <c r="AR145" s="124" t="s">
        <v>79</v>
      </c>
      <c r="AT145" s="124" t="s">
        <v>74</v>
      </c>
      <c r="AU145" s="124" t="s">
        <v>45</v>
      </c>
      <c r="AY145" s="10" t="s">
        <v>72</v>
      </c>
      <c r="BE145" s="125">
        <f>IF(N145="základní",J145,0)</f>
        <v>0</v>
      </c>
      <c r="BF145" s="125">
        <f>IF(N145="snížená",J145,0)</f>
        <v>0</v>
      </c>
      <c r="BG145" s="125">
        <f>IF(N145="zákl. přenesená",J145,0)</f>
        <v>0</v>
      </c>
      <c r="BH145" s="125">
        <f>IF(N145="sníž. přenesená",J145,0)</f>
        <v>0</v>
      </c>
      <c r="BI145" s="125">
        <f>IF(N145="nulová",J145,0)</f>
        <v>0</v>
      </c>
      <c r="BJ145" s="10" t="s">
        <v>44</v>
      </c>
      <c r="BK145" s="125">
        <f>ROUND(I145*H145,2)</f>
        <v>0</v>
      </c>
      <c r="BL145" s="10" t="s">
        <v>79</v>
      </c>
      <c r="BM145" s="124" t="s">
        <v>188</v>
      </c>
    </row>
    <row r="146" spans="1:65" s="2" customFormat="1" ht="39">
      <c r="A146" s="17"/>
      <c r="B146" s="18"/>
      <c r="C146" s="19"/>
      <c r="D146" s="126" t="s">
        <v>80</v>
      </c>
      <c r="E146" s="19"/>
      <c r="F146" s="127" t="s">
        <v>98</v>
      </c>
      <c r="G146" s="19"/>
      <c r="H146" s="19"/>
      <c r="I146" s="19"/>
      <c r="J146" s="19"/>
      <c r="K146" s="19"/>
      <c r="L146" s="20"/>
      <c r="M146" s="128"/>
      <c r="N146" s="129"/>
      <c r="O146" s="27"/>
      <c r="P146" s="27"/>
      <c r="Q146" s="27"/>
      <c r="R146" s="27"/>
      <c r="S146" s="27"/>
      <c r="T146" s="28"/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T146" s="10" t="s">
        <v>80</v>
      </c>
      <c r="AU146" s="10" t="s">
        <v>45</v>
      </c>
    </row>
    <row r="147" spans="1:65" s="8" customFormat="1">
      <c r="B147" s="130"/>
      <c r="C147" s="131"/>
      <c r="D147" s="126" t="s">
        <v>83</v>
      </c>
      <c r="E147" s="132" t="s">
        <v>0</v>
      </c>
      <c r="F147" s="133" t="s">
        <v>47</v>
      </c>
      <c r="G147" s="131"/>
      <c r="H147" s="134">
        <v>22.4</v>
      </c>
      <c r="I147" s="131"/>
      <c r="J147" s="131"/>
      <c r="K147" s="131"/>
      <c r="L147" s="135"/>
      <c r="M147" s="136"/>
      <c r="N147" s="137"/>
      <c r="O147" s="137"/>
      <c r="P147" s="137"/>
      <c r="Q147" s="137"/>
      <c r="R147" s="137"/>
      <c r="S147" s="137"/>
      <c r="T147" s="138"/>
      <c r="AT147" s="139" t="s">
        <v>83</v>
      </c>
      <c r="AU147" s="139" t="s">
        <v>45</v>
      </c>
      <c r="AV147" s="8" t="s">
        <v>45</v>
      </c>
      <c r="AW147" s="8" t="s">
        <v>17</v>
      </c>
      <c r="AX147" s="8" t="s">
        <v>44</v>
      </c>
      <c r="AY147" s="139" t="s">
        <v>72</v>
      </c>
    </row>
    <row r="148" spans="1:65" s="2" customFormat="1" ht="37.9" customHeight="1">
      <c r="A148" s="17"/>
      <c r="B148" s="18"/>
      <c r="C148" s="114" t="s">
        <v>84</v>
      </c>
      <c r="D148" s="114" t="s">
        <v>74</v>
      </c>
      <c r="E148" s="115" t="s">
        <v>100</v>
      </c>
      <c r="F148" s="116" t="s">
        <v>101</v>
      </c>
      <c r="G148" s="117" t="s">
        <v>94</v>
      </c>
      <c r="H148" s="118">
        <v>67.2</v>
      </c>
      <c r="I148" s="119"/>
      <c r="J148" s="119">
        <f>ROUND(I148*H148,2)</f>
        <v>0</v>
      </c>
      <c r="K148" s="116" t="s">
        <v>78</v>
      </c>
      <c r="L148" s="20"/>
      <c r="M148" s="120" t="s">
        <v>0</v>
      </c>
      <c r="N148" s="121" t="s">
        <v>25</v>
      </c>
      <c r="O148" s="122">
        <v>5.0000000000000001E-3</v>
      </c>
      <c r="P148" s="122">
        <f>O148*H148</f>
        <v>0.33600000000000002</v>
      </c>
      <c r="Q148" s="122">
        <v>0</v>
      </c>
      <c r="R148" s="122">
        <f>Q148*H148</f>
        <v>0</v>
      </c>
      <c r="S148" s="122">
        <v>0</v>
      </c>
      <c r="T148" s="123">
        <f>S148*H148</f>
        <v>0</v>
      </c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R148" s="124" t="s">
        <v>79</v>
      </c>
      <c r="AT148" s="124" t="s">
        <v>74</v>
      </c>
      <c r="AU148" s="124" t="s">
        <v>45</v>
      </c>
      <c r="AY148" s="10" t="s">
        <v>72</v>
      </c>
      <c r="BE148" s="125">
        <f>IF(N148="základní",J148,0)</f>
        <v>0</v>
      </c>
      <c r="BF148" s="125">
        <f>IF(N148="snížená",J148,0)</f>
        <v>0</v>
      </c>
      <c r="BG148" s="125">
        <f>IF(N148="zákl. přenesená",J148,0)</f>
        <v>0</v>
      </c>
      <c r="BH148" s="125">
        <f>IF(N148="sníž. přenesená",J148,0)</f>
        <v>0</v>
      </c>
      <c r="BI148" s="125">
        <f>IF(N148="nulová",J148,0)</f>
        <v>0</v>
      </c>
      <c r="BJ148" s="10" t="s">
        <v>44</v>
      </c>
      <c r="BK148" s="125">
        <f>ROUND(I148*H148,2)</f>
        <v>0</v>
      </c>
      <c r="BL148" s="10" t="s">
        <v>79</v>
      </c>
      <c r="BM148" s="124" t="s">
        <v>189</v>
      </c>
    </row>
    <row r="149" spans="1:65" s="2" customFormat="1" ht="48.75">
      <c r="A149" s="17"/>
      <c r="B149" s="18"/>
      <c r="C149" s="19"/>
      <c r="D149" s="126" t="s">
        <v>80</v>
      </c>
      <c r="E149" s="19"/>
      <c r="F149" s="127" t="s">
        <v>102</v>
      </c>
      <c r="G149" s="19"/>
      <c r="H149" s="19"/>
      <c r="I149" s="19"/>
      <c r="J149" s="19"/>
      <c r="K149" s="19"/>
      <c r="L149" s="20"/>
      <c r="M149" s="128"/>
      <c r="N149" s="129"/>
      <c r="O149" s="27"/>
      <c r="P149" s="27"/>
      <c r="Q149" s="27"/>
      <c r="R149" s="27"/>
      <c r="S149" s="27"/>
      <c r="T149" s="28"/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T149" s="10" t="s">
        <v>80</v>
      </c>
      <c r="AU149" s="10" t="s">
        <v>45</v>
      </c>
    </row>
    <row r="150" spans="1:65" s="8" customFormat="1">
      <c r="B150" s="130"/>
      <c r="C150" s="131"/>
      <c r="D150" s="126" t="s">
        <v>83</v>
      </c>
      <c r="E150" s="132" t="s">
        <v>0</v>
      </c>
      <c r="F150" s="133" t="s">
        <v>47</v>
      </c>
      <c r="G150" s="131"/>
      <c r="H150" s="134">
        <v>22.4</v>
      </c>
      <c r="I150" s="131"/>
      <c r="J150" s="131"/>
      <c r="K150" s="131"/>
      <c r="L150" s="135"/>
      <c r="M150" s="136"/>
      <c r="N150" s="137"/>
      <c r="O150" s="137"/>
      <c r="P150" s="137"/>
      <c r="Q150" s="137"/>
      <c r="R150" s="137"/>
      <c r="S150" s="137"/>
      <c r="T150" s="138"/>
      <c r="AT150" s="139" t="s">
        <v>83</v>
      </c>
      <c r="AU150" s="139" t="s">
        <v>45</v>
      </c>
      <c r="AV150" s="8" t="s">
        <v>45</v>
      </c>
      <c r="AW150" s="8" t="s">
        <v>17</v>
      </c>
      <c r="AX150" s="8" t="s">
        <v>44</v>
      </c>
      <c r="AY150" s="139" t="s">
        <v>72</v>
      </c>
    </row>
    <row r="151" spans="1:65" s="8" customFormat="1">
      <c r="B151" s="130"/>
      <c r="C151" s="131"/>
      <c r="D151" s="126" t="s">
        <v>83</v>
      </c>
      <c r="E151" s="131"/>
      <c r="F151" s="133" t="s">
        <v>190</v>
      </c>
      <c r="G151" s="131"/>
      <c r="H151" s="134">
        <v>67.2</v>
      </c>
      <c r="I151" s="131"/>
      <c r="J151" s="131"/>
      <c r="K151" s="131"/>
      <c r="L151" s="135"/>
      <c r="M151" s="136"/>
      <c r="N151" s="137"/>
      <c r="O151" s="137"/>
      <c r="P151" s="137"/>
      <c r="Q151" s="137"/>
      <c r="R151" s="137"/>
      <c r="S151" s="137"/>
      <c r="T151" s="138"/>
      <c r="AT151" s="139" t="s">
        <v>83</v>
      </c>
      <c r="AU151" s="139" t="s">
        <v>45</v>
      </c>
      <c r="AV151" s="8" t="s">
        <v>45</v>
      </c>
      <c r="AW151" s="8" t="s">
        <v>1</v>
      </c>
      <c r="AX151" s="8" t="s">
        <v>44</v>
      </c>
      <c r="AY151" s="139" t="s">
        <v>72</v>
      </c>
    </row>
    <row r="152" spans="1:65" s="2" customFormat="1" ht="24.2" customHeight="1">
      <c r="A152" s="17"/>
      <c r="B152" s="18"/>
      <c r="C152" s="114" t="s">
        <v>95</v>
      </c>
      <c r="D152" s="114" t="s">
        <v>74</v>
      </c>
      <c r="E152" s="115" t="s">
        <v>104</v>
      </c>
      <c r="F152" s="116" t="s">
        <v>105</v>
      </c>
      <c r="G152" s="117" t="s">
        <v>106</v>
      </c>
      <c r="H152" s="118">
        <v>40.32</v>
      </c>
      <c r="I152" s="119"/>
      <c r="J152" s="119">
        <f>ROUND(I152*H152,2)</f>
        <v>0</v>
      </c>
      <c r="K152" s="116" t="s">
        <v>78</v>
      </c>
      <c r="L152" s="20"/>
      <c r="M152" s="120" t="s">
        <v>0</v>
      </c>
      <c r="N152" s="121" t="s">
        <v>25</v>
      </c>
      <c r="O152" s="122">
        <v>0</v>
      </c>
      <c r="P152" s="122">
        <f>O152*H152</f>
        <v>0</v>
      </c>
      <c r="Q152" s="122">
        <v>0</v>
      </c>
      <c r="R152" s="122">
        <f>Q152*H152</f>
        <v>0</v>
      </c>
      <c r="S152" s="122">
        <v>0</v>
      </c>
      <c r="T152" s="123">
        <f>S152*H152</f>
        <v>0</v>
      </c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R152" s="124" t="s">
        <v>79</v>
      </c>
      <c r="AT152" s="124" t="s">
        <v>74</v>
      </c>
      <c r="AU152" s="124" t="s">
        <v>45</v>
      </c>
      <c r="AY152" s="10" t="s">
        <v>72</v>
      </c>
      <c r="BE152" s="125">
        <f>IF(N152="základní",J152,0)</f>
        <v>0</v>
      </c>
      <c r="BF152" s="125">
        <f>IF(N152="snížená",J152,0)</f>
        <v>0</v>
      </c>
      <c r="BG152" s="125">
        <f>IF(N152="zákl. přenesená",J152,0)</f>
        <v>0</v>
      </c>
      <c r="BH152" s="125">
        <f>IF(N152="sníž. přenesená",J152,0)</f>
        <v>0</v>
      </c>
      <c r="BI152" s="125">
        <f>IF(N152="nulová",J152,0)</f>
        <v>0</v>
      </c>
      <c r="BJ152" s="10" t="s">
        <v>44</v>
      </c>
      <c r="BK152" s="125">
        <f>ROUND(I152*H152,2)</f>
        <v>0</v>
      </c>
      <c r="BL152" s="10" t="s">
        <v>79</v>
      </c>
      <c r="BM152" s="124" t="s">
        <v>191</v>
      </c>
    </row>
    <row r="153" spans="1:65" s="2" customFormat="1" ht="29.25">
      <c r="A153" s="17"/>
      <c r="B153" s="18"/>
      <c r="C153" s="19"/>
      <c r="D153" s="126" t="s">
        <v>80</v>
      </c>
      <c r="E153" s="19"/>
      <c r="F153" s="127" t="s">
        <v>107</v>
      </c>
      <c r="G153" s="19"/>
      <c r="H153" s="19"/>
      <c r="I153" s="19"/>
      <c r="J153" s="19"/>
      <c r="K153" s="19"/>
      <c r="L153" s="20"/>
      <c r="M153" s="128"/>
      <c r="N153" s="129"/>
      <c r="O153" s="27"/>
      <c r="P153" s="27"/>
      <c r="Q153" s="27"/>
      <c r="R153" s="27"/>
      <c r="S153" s="27"/>
      <c r="T153" s="28"/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T153" s="10" t="s">
        <v>80</v>
      </c>
      <c r="AU153" s="10" t="s">
        <v>45</v>
      </c>
    </row>
    <row r="154" spans="1:65" s="8" customFormat="1">
      <c r="B154" s="130"/>
      <c r="C154" s="131"/>
      <c r="D154" s="126" t="s">
        <v>83</v>
      </c>
      <c r="E154" s="132" t="s">
        <v>0</v>
      </c>
      <c r="F154" s="133" t="s">
        <v>108</v>
      </c>
      <c r="G154" s="131"/>
      <c r="H154" s="134">
        <v>40.32</v>
      </c>
      <c r="I154" s="131"/>
      <c r="J154" s="131"/>
      <c r="K154" s="131"/>
      <c r="L154" s="135"/>
      <c r="M154" s="136"/>
      <c r="N154" s="137"/>
      <c r="O154" s="137"/>
      <c r="P154" s="137"/>
      <c r="Q154" s="137"/>
      <c r="R154" s="137"/>
      <c r="S154" s="137"/>
      <c r="T154" s="138"/>
      <c r="AT154" s="139" t="s">
        <v>83</v>
      </c>
      <c r="AU154" s="139" t="s">
        <v>45</v>
      </c>
      <c r="AV154" s="8" t="s">
        <v>45</v>
      </c>
      <c r="AW154" s="8" t="s">
        <v>17</v>
      </c>
      <c r="AX154" s="8" t="s">
        <v>44</v>
      </c>
      <c r="AY154" s="139" t="s">
        <v>72</v>
      </c>
    </row>
    <row r="155" spans="1:65" s="2" customFormat="1" ht="16.5" customHeight="1">
      <c r="A155" s="17"/>
      <c r="B155" s="18"/>
      <c r="C155" s="114" t="s">
        <v>99</v>
      </c>
      <c r="D155" s="114" t="s">
        <v>74</v>
      </c>
      <c r="E155" s="115" t="s">
        <v>110</v>
      </c>
      <c r="F155" s="116" t="s">
        <v>111</v>
      </c>
      <c r="G155" s="117" t="s">
        <v>94</v>
      </c>
      <c r="H155" s="118">
        <v>22.4</v>
      </c>
      <c r="I155" s="119"/>
      <c r="J155" s="119">
        <f>ROUND(I155*H155,2)</f>
        <v>0</v>
      </c>
      <c r="K155" s="116" t="s">
        <v>78</v>
      </c>
      <c r="L155" s="20"/>
      <c r="M155" s="120" t="s">
        <v>0</v>
      </c>
      <c r="N155" s="121" t="s">
        <v>25</v>
      </c>
      <c r="O155" s="122">
        <v>8.9999999999999993E-3</v>
      </c>
      <c r="P155" s="122">
        <f>O155*H155</f>
        <v>0.20159999999999997</v>
      </c>
      <c r="Q155" s="122">
        <v>0</v>
      </c>
      <c r="R155" s="122">
        <f>Q155*H155</f>
        <v>0</v>
      </c>
      <c r="S155" s="122">
        <v>0</v>
      </c>
      <c r="T155" s="123">
        <f>S155*H155</f>
        <v>0</v>
      </c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R155" s="124" t="s">
        <v>79</v>
      </c>
      <c r="AT155" s="124" t="s">
        <v>74</v>
      </c>
      <c r="AU155" s="124" t="s">
        <v>45</v>
      </c>
      <c r="AY155" s="10" t="s">
        <v>72</v>
      </c>
      <c r="BE155" s="125">
        <f>IF(N155="základní",J155,0)</f>
        <v>0</v>
      </c>
      <c r="BF155" s="125">
        <f>IF(N155="snížená",J155,0)</f>
        <v>0</v>
      </c>
      <c r="BG155" s="125">
        <f>IF(N155="zákl. přenesená",J155,0)</f>
        <v>0</v>
      </c>
      <c r="BH155" s="125">
        <f>IF(N155="sníž. přenesená",J155,0)</f>
        <v>0</v>
      </c>
      <c r="BI155" s="125">
        <f>IF(N155="nulová",J155,0)</f>
        <v>0</v>
      </c>
      <c r="BJ155" s="10" t="s">
        <v>44</v>
      </c>
      <c r="BK155" s="125">
        <f>ROUND(I155*H155,2)</f>
        <v>0</v>
      </c>
      <c r="BL155" s="10" t="s">
        <v>79</v>
      </c>
      <c r="BM155" s="124" t="s">
        <v>192</v>
      </c>
    </row>
    <row r="156" spans="1:65" s="2" customFormat="1" ht="19.5">
      <c r="A156" s="17"/>
      <c r="B156" s="18"/>
      <c r="C156" s="19"/>
      <c r="D156" s="126" t="s">
        <v>80</v>
      </c>
      <c r="E156" s="19"/>
      <c r="F156" s="127" t="s">
        <v>112</v>
      </c>
      <c r="G156" s="19"/>
      <c r="H156" s="19"/>
      <c r="I156" s="19"/>
      <c r="J156" s="19"/>
      <c r="K156" s="19"/>
      <c r="L156" s="20"/>
      <c r="M156" s="128"/>
      <c r="N156" s="129"/>
      <c r="O156" s="27"/>
      <c r="P156" s="27"/>
      <c r="Q156" s="27"/>
      <c r="R156" s="27"/>
      <c r="S156" s="27"/>
      <c r="T156" s="28"/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T156" s="10" t="s">
        <v>80</v>
      </c>
      <c r="AU156" s="10" t="s">
        <v>45</v>
      </c>
    </row>
    <row r="157" spans="1:65" s="8" customFormat="1">
      <c r="B157" s="130"/>
      <c r="C157" s="131"/>
      <c r="D157" s="126" t="s">
        <v>83</v>
      </c>
      <c r="E157" s="132" t="s">
        <v>0</v>
      </c>
      <c r="F157" s="133" t="s">
        <v>47</v>
      </c>
      <c r="G157" s="131"/>
      <c r="H157" s="134">
        <v>22.4</v>
      </c>
      <c r="I157" s="131"/>
      <c r="J157" s="131"/>
      <c r="K157" s="131"/>
      <c r="L157" s="135"/>
      <c r="M157" s="136"/>
      <c r="N157" s="137"/>
      <c r="O157" s="137"/>
      <c r="P157" s="137"/>
      <c r="Q157" s="137"/>
      <c r="R157" s="137"/>
      <c r="S157" s="137"/>
      <c r="T157" s="138"/>
      <c r="AT157" s="139" t="s">
        <v>83</v>
      </c>
      <c r="AU157" s="139" t="s">
        <v>45</v>
      </c>
      <c r="AV157" s="8" t="s">
        <v>45</v>
      </c>
      <c r="AW157" s="8" t="s">
        <v>17</v>
      </c>
      <c r="AX157" s="8" t="s">
        <v>44</v>
      </c>
      <c r="AY157" s="139" t="s">
        <v>72</v>
      </c>
    </row>
    <row r="158" spans="1:65" s="2" customFormat="1" ht="24.2" customHeight="1">
      <c r="A158" s="17"/>
      <c r="B158" s="18"/>
      <c r="C158" s="114" t="s">
        <v>103</v>
      </c>
      <c r="D158" s="114" t="s">
        <v>74</v>
      </c>
      <c r="E158" s="115" t="s">
        <v>193</v>
      </c>
      <c r="F158" s="116" t="s">
        <v>194</v>
      </c>
      <c r="G158" s="117" t="s">
        <v>94</v>
      </c>
      <c r="H158" s="118">
        <v>16.600000000000001</v>
      </c>
      <c r="I158" s="119"/>
      <c r="J158" s="119">
        <f>ROUND(I158*H158,2)</f>
        <v>0</v>
      </c>
      <c r="K158" s="116" t="s">
        <v>78</v>
      </c>
      <c r="L158" s="20"/>
      <c r="M158" s="120" t="s">
        <v>0</v>
      </c>
      <c r="N158" s="121" t="s">
        <v>25</v>
      </c>
      <c r="O158" s="122">
        <v>0.32800000000000001</v>
      </c>
      <c r="P158" s="122">
        <f>O158*H158</f>
        <v>5.4448000000000008</v>
      </c>
      <c r="Q158" s="122">
        <v>0</v>
      </c>
      <c r="R158" s="122">
        <f>Q158*H158</f>
        <v>0</v>
      </c>
      <c r="S158" s="122">
        <v>0</v>
      </c>
      <c r="T158" s="123">
        <f>S158*H158</f>
        <v>0</v>
      </c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R158" s="124" t="s">
        <v>79</v>
      </c>
      <c r="AT158" s="124" t="s">
        <v>74</v>
      </c>
      <c r="AU158" s="124" t="s">
        <v>45</v>
      </c>
      <c r="AY158" s="10" t="s">
        <v>72</v>
      </c>
      <c r="BE158" s="125">
        <f>IF(N158="základní",J158,0)</f>
        <v>0</v>
      </c>
      <c r="BF158" s="125">
        <f>IF(N158="snížená",J158,0)</f>
        <v>0</v>
      </c>
      <c r="BG158" s="125">
        <f>IF(N158="zákl. přenesená",J158,0)</f>
        <v>0</v>
      </c>
      <c r="BH158" s="125">
        <f>IF(N158="sníž. přenesená",J158,0)</f>
        <v>0</v>
      </c>
      <c r="BI158" s="125">
        <f>IF(N158="nulová",J158,0)</f>
        <v>0</v>
      </c>
      <c r="BJ158" s="10" t="s">
        <v>44</v>
      </c>
      <c r="BK158" s="125">
        <f>ROUND(I158*H158,2)</f>
        <v>0</v>
      </c>
      <c r="BL158" s="10" t="s">
        <v>79</v>
      </c>
      <c r="BM158" s="124" t="s">
        <v>195</v>
      </c>
    </row>
    <row r="159" spans="1:65" s="2" customFormat="1" ht="29.25">
      <c r="A159" s="17"/>
      <c r="B159" s="18"/>
      <c r="C159" s="19"/>
      <c r="D159" s="126" t="s">
        <v>80</v>
      </c>
      <c r="E159" s="19"/>
      <c r="F159" s="127" t="s">
        <v>196</v>
      </c>
      <c r="G159" s="19"/>
      <c r="H159" s="19"/>
      <c r="I159" s="19"/>
      <c r="J159" s="19"/>
      <c r="K159" s="19"/>
      <c r="L159" s="20"/>
      <c r="M159" s="128"/>
      <c r="N159" s="129"/>
      <c r="O159" s="27"/>
      <c r="P159" s="27"/>
      <c r="Q159" s="27"/>
      <c r="R159" s="27"/>
      <c r="S159" s="27"/>
      <c r="T159" s="28"/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T159" s="10" t="s">
        <v>80</v>
      </c>
      <c r="AU159" s="10" t="s">
        <v>45</v>
      </c>
    </row>
    <row r="160" spans="1:65" s="8" customFormat="1">
      <c r="B160" s="130"/>
      <c r="C160" s="131"/>
      <c r="D160" s="126" t="s">
        <v>83</v>
      </c>
      <c r="E160" s="132" t="s">
        <v>197</v>
      </c>
      <c r="F160" s="133" t="s">
        <v>198</v>
      </c>
      <c r="G160" s="131"/>
      <c r="H160" s="134">
        <v>16.600000000000001</v>
      </c>
      <c r="I160" s="131"/>
      <c r="J160" s="131"/>
      <c r="K160" s="131"/>
      <c r="L160" s="135"/>
      <c r="M160" s="136"/>
      <c r="N160" s="137"/>
      <c r="O160" s="137"/>
      <c r="P160" s="137"/>
      <c r="Q160" s="137"/>
      <c r="R160" s="137"/>
      <c r="S160" s="137"/>
      <c r="T160" s="138"/>
      <c r="AT160" s="139" t="s">
        <v>83</v>
      </c>
      <c r="AU160" s="139" t="s">
        <v>45</v>
      </c>
      <c r="AV160" s="8" t="s">
        <v>45</v>
      </c>
      <c r="AW160" s="8" t="s">
        <v>17</v>
      </c>
      <c r="AX160" s="8" t="s">
        <v>44</v>
      </c>
      <c r="AY160" s="139" t="s">
        <v>72</v>
      </c>
    </row>
    <row r="161" spans="1:65" s="2" customFormat="1" ht="24.2" customHeight="1">
      <c r="A161" s="17"/>
      <c r="B161" s="18"/>
      <c r="C161" s="114" t="s">
        <v>109</v>
      </c>
      <c r="D161" s="114" t="s">
        <v>74</v>
      </c>
      <c r="E161" s="115" t="s">
        <v>199</v>
      </c>
      <c r="F161" s="116" t="s">
        <v>200</v>
      </c>
      <c r="G161" s="117" t="s">
        <v>94</v>
      </c>
      <c r="H161" s="118">
        <v>4.8</v>
      </c>
      <c r="I161" s="119"/>
      <c r="J161" s="119">
        <f>ROUND(I161*H161,2)</f>
        <v>0</v>
      </c>
      <c r="K161" s="116" t="s">
        <v>78</v>
      </c>
      <c r="L161" s="20"/>
      <c r="M161" s="120" t="s">
        <v>0</v>
      </c>
      <c r="N161" s="121" t="s">
        <v>25</v>
      </c>
      <c r="O161" s="122">
        <v>0.435</v>
      </c>
      <c r="P161" s="122">
        <f>O161*H161</f>
        <v>2.0880000000000001</v>
      </c>
      <c r="Q161" s="122">
        <v>0</v>
      </c>
      <c r="R161" s="122">
        <f>Q161*H161</f>
        <v>0</v>
      </c>
      <c r="S161" s="122">
        <v>0</v>
      </c>
      <c r="T161" s="123">
        <f>S161*H161</f>
        <v>0</v>
      </c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R161" s="124" t="s">
        <v>79</v>
      </c>
      <c r="AT161" s="124" t="s">
        <v>74</v>
      </c>
      <c r="AU161" s="124" t="s">
        <v>45</v>
      </c>
      <c r="AY161" s="10" t="s">
        <v>72</v>
      </c>
      <c r="BE161" s="125">
        <f>IF(N161="základní",J161,0)</f>
        <v>0</v>
      </c>
      <c r="BF161" s="125">
        <f>IF(N161="snížená",J161,0)</f>
        <v>0</v>
      </c>
      <c r="BG161" s="125">
        <f>IF(N161="zákl. přenesená",J161,0)</f>
        <v>0</v>
      </c>
      <c r="BH161" s="125">
        <f>IF(N161="sníž. přenesená",J161,0)</f>
        <v>0</v>
      </c>
      <c r="BI161" s="125">
        <f>IF(N161="nulová",J161,0)</f>
        <v>0</v>
      </c>
      <c r="BJ161" s="10" t="s">
        <v>44</v>
      </c>
      <c r="BK161" s="125">
        <f>ROUND(I161*H161,2)</f>
        <v>0</v>
      </c>
      <c r="BL161" s="10" t="s">
        <v>79</v>
      </c>
      <c r="BM161" s="124" t="s">
        <v>201</v>
      </c>
    </row>
    <row r="162" spans="1:65" s="2" customFormat="1" ht="39">
      <c r="A162" s="17"/>
      <c r="B162" s="18"/>
      <c r="C162" s="19"/>
      <c r="D162" s="126" t="s">
        <v>80</v>
      </c>
      <c r="E162" s="19"/>
      <c r="F162" s="127" t="s">
        <v>202</v>
      </c>
      <c r="G162" s="19"/>
      <c r="H162" s="19"/>
      <c r="I162" s="19"/>
      <c r="J162" s="19"/>
      <c r="K162" s="19"/>
      <c r="L162" s="20"/>
      <c r="M162" s="128"/>
      <c r="N162" s="129"/>
      <c r="O162" s="27"/>
      <c r="P162" s="27"/>
      <c r="Q162" s="27"/>
      <c r="R162" s="27"/>
      <c r="S162" s="27"/>
      <c r="T162" s="28"/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  <c r="AT162" s="10" t="s">
        <v>80</v>
      </c>
      <c r="AU162" s="10" t="s">
        <v>45</v>
      </c>
    </row>
    <row r="163" spans="1:65" s="8" customFormat="1">
      <c r="B163" s="130"/>
      <c r="C163" s="131"/>
      <c r="D163" s="126" t="s">
        <v>83</v>
      </c>
      <c r="E163" s="132" t="s">
        <v>0</v>
      </c>
      <c r="F163" s="133" t="s">
        <v>203</v>
      </c>
      <c r="G163" s="131"/>
      <c r="H163" s="134">
        <v>4.8</v>
      </c>
      <c r="I163" s="131"/>
      <c r="J163" s="131"/>
      <c r="K163" s="131"/>
      <c r="L163" s="135"/>
      <c r="M163" s="136"/>
      <c r="N163" s="137"/>
      <c r="O163" s="137"/>
      <c r="P163" s="137"/>
      <c r="Q163" s="137"/>
      <c r="R163" s="137"/>
      <c r="S163" s="137"/>
      <c r="T163" s="138"/>
      <c r="AT163" s="139" t="s">
        <v>83</v>
      </c>
      <c r="AU163" s="139" t="s">
        <v>45</v>
      </c>
      <c r="AV163" s="8" t="s">
        <v>45</v>
      </c>
      <c r="AW163" s="8" t="s">
        <v>17</v>
      </c>
      <c r="AX163" s="8" t="s">
        <v>44</v>
      </c>
      <c r="AY163" s="139" t="s">
        <v>72</v>
      </c>
    </row>
    <row r="164" spans="1:65" s="2" customFormat="1" ht="16.5" customHeight="1">
      <c r="A164" s="17"/>
      <c r="B164" s="18"/>
      <c r="C164" s="149" t="s">
        <v>3</v>
      </c>
      <c r="D164" s="149" t="s">
        <v>129</v>
      </c>
      <c r="E164" s="150" t="s">
        <v>204</v>
      </c>
      <c r="F164" s="151" t="s">
        <v>205</v>
      </c>
      <c r="G164" s="152" t="s">
        <v>106</v>
      </c>
      <c r="H164" s="153">
        <v>38.520000000000003</v>
      </c>
      <c r="I164" s="154"/>
      <c r="J164" s="154">
        <f>ROUND(I164*H164,2)</f>
        <v>0</v>
      </c>
      <c r="K164" s="151" t="s">
        <v>78</v>
      </c>
      <c r="L164" s="155"/>
      <c r="M164" s="156" t="s">
        <v>0</v>
      </c>
      <c r="N164" s="157" t="s">
        <v>25</v>
      </c>
      <c r="O164" s="122">
        <v>0</v>
      </c>
      <c r="P164" s="122">
        <f>O164*H164</f>
        <v>0</v>
      </c>
      <c r="Q164" s="122">
        <v>1</v>
      </c>
      <c r="R164" s="122">
        <f>Q164*H164</f>
        <v>38.520000000000003</v>
      </c>
      <c r="S164" s="122">
        <v>0</v>
      </c>
      <c r="T164" s="123">
        <f>S164*H164</f>
        <v>0</v>
      </c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R164" s="124" t="s">
        <v>88</v>
      </c>
      <c r="AT164" s="124" t="s">
        <v>129</v>
      </c>
      <c r="AU164" s="124" t="s">
        <v>45</v>
      </c>
      <c r="AY164" s="10" t="s">
        <v>72</v>
      </c>
      <c r="BE164" s="125">
        <f>IF(N164="základní",J164,0)</f>
        <v>0</v>
      </c>
      <c r="BF164" s="125">
        <f>IF(N164="snížená",J164,0)</f>
        <v>0</v>
      </c>
      <c r="BG164" s="125">
        <f>IF(N164="zákl. přenesená",J164,0)</f>
        <v>0</v>
      </c>
      <c r="BH164" s="125">
        <f>IF(N164="sníž. přenesená",J164,0)</f>
        <v>0</v>
      </c>
      <c r="BI164" s="125">
        <f>IF(N164="nulová",J164,0)</f>
        <v>0</v>
      </c>
      <c r="BJ164" s="10" t="s">
        <v>44</v>
      </c>
      <c r="BK164" s="125">
        <f>ROUND(I164*H164,2)</f>
        <v>0</v>
      </c>
      <c r="BL164" s="10" t="s">
        <v>79</v>
      </c>
      <c r="BM164" s="124" t="s">
        <v>206</v>
      </c>
    </row>
    <row r="165" spans="1:65" s="2" customFormat="1">
      <c r="A165" s="17"/>
      <c r="B165" s="18"/>
      <c r="C165" s="19"/>
      <c r="D165" s="126" t="s">
        <v>80</v>
      </c>
      <c r="E165" s="19"/>
      <c r="F165" s="127" t="s">
        <v>205</v>
      </c>
      <c r="G165" s="19"/>
      <c r="H165" s="19"/>
      <c r="I165" s="19"/>
      <c r="J165" s="19"/>
      <c r="K165" s="19"/>
      <c r="L165" s="20"/>
      <c r="M165" s="128"/>
      <c r="N165" s="129"/>
      <c r="O165" s="27"/>
      <c r="P165" s="27"/>
      <c r="Q165" s="27"/>
      <c r="R165" s="27"/>
      <c r="S165" s="27"/>
      <c r="T165" s="28"/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T165" s="10" t="s">
        <v>80</v>
      </c>
      <c r="AU165" s="10" t="s">
        <v>45</v>
      </c>
    </row>
    <row r="166" spans="1:65" s="8" customFormat="1">
      <c r="B166" s="130"/>
      <c r="C166" s="131"/>
      <c r="D166" s="126" t="s">
        <v>83</v>
      </c>
      <c r="E166" s="132" t="s">
        <v>0</v>
      </c>
      <c r="F166" s="133" t="s">
        <v>207</v>
      </c>
      <c r="G166" s="131"/>
      <c r="H166" s="134">
        <v>38.520000000000003</v>
      </c>
      <c r="I166" s="131"/>
      <c r="J166" s="131"/>
      <c r="K166" s="131"/>
      <c r="L166" s="135"/>
      <c r="M166" s="136"/>
      <c r="N166" s="137"/>
      <c r="O166" s="137"/>
      <c r="P166" s="137"/>
      <c r="Q166" s="137"/>
      <c r="R166" s="137"/>
      <c r="S166" s="137"/>
      <c r="T166" s="138"/>
      <c r="AT166" s="139" t="s">
        <v>83</v>
      </c>
      <c r="AU166" s="139" t="s">
        <v>45</v>
      </c>
      <c r="AV166" s="8" t="s">
        <v>45</v>
      </c>
      <c r="AW166" s="8" t="s">
        <v>17</v>
      </c>
      <c r="AX166" s="8" t="s">
        <v>44</v>
      </c>
      <c r="AY166" s="139" t="s">
        <v>72</v>
      </c>
    </row>
    <row r="167" spans="1:65" s="2" customFormat="1" ht="24.2" customHeight="1">
      <c r="A167" s="17"/>
      <c r="B167" s="18"/>
      <c r="C167" s="114" t="s">
        <v>113</v>
      </c>
      <c r="D167" s="114" t="s">
        <v>74</v>
      </c>
      <c r="E167" s="115" t="s">
        <v>208</v>
      </c>
      <c r="F167" s="116" t="s">
        <v>209</v>
      </c>
      <c r="G167" s="117" t="s">
        <v>77</v>
      </c>
      <c r="H167" s="118">
        <v>8.83</v>
      </c>
      <c r="I167" s="119"/>
      <c r="J167" s="119">
        <f>ROUND(I167*H167,2)</f>
        <v>0</v>
      </c>
      <c r="K167" s="116" t="s">
        <v>78</v>
      </c>
      <c r="L167" s="20"/>
      <c r="M167" s="120" t="s">
        <v>0</v>
      </c>
      <c r="N167" s="121" t="s">
        <v>25</v>
      </c>
      <c r="O167" s="122">
        <v>7.0000000000000001E-3</v>
      </c>
      <c r="P167" s="122">
        <f>O167*H167</f>
        <v>6.1810000000000004E-2</v>
      </c>
      <c r="Q167" s="122">
        <v>0</v>
      </c>
      <c r="R167" s="122">
        <f>Q167*H167</f>
        <v>0</v>
      </c>
      <c r="S167" s="122">
        <v>0</v>
      </c>
      <c r="T167" s="123">
        <f>S167*H167</f>
        <v>0</v>
      </c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  <c r="AE167" s="17"/>
      <c r="AR167" s="124" t="s">
        <v>79</v>
      </c>
      <c r="AT167" s="124" t="s">
        <v>74</v>
      </c>
      <c r="AU167" s="124" t="s">
        <v>45</v>
      </c>
      <c r="AY167" s="10" t="s">
        <v>72</v>
      </c>
      <c r="BE167" s="125">
        <f>IF(N167="základní",J167,0)</f>
        <v>0</v>
      </c>
      <c r="BF167" s="125">
        <f>IF(N167="snížená",J167,0)</f>
        <v>0</v>
      </c>
      <c r="BG167" s="125">
        <f>IF(N167="zákl. přenesená",J167,0)</f>
        <v>0</v>
      </c>
      <c r="BH167" s="125">
        <f>IF(N167="sníž. přenesená",J167,0)</f>
        <v>0</v>
      </c>
      <c r="BI167" s="125">
        <f>IF(N167="nulová",J167,0)</f>
        <v>0</v>
      </c>
      <c r="BJ167" s="10" t="s">
        <v>44</v>
      </c>
      <c r="BK167" s="125">
        <f>ROUND(I167*H167,2)</f>
        <v>0</v>
      </c>
      <c r="BL167" s="10" t="s">
        <v>79</v>
      </c>
      <c r="BM167" s="124" t="s">
        <v>210</v>
      </c>
    </row>
    <row r="168" spans="1:65" s="2" customFormat="1" ht="19.5">
      <c r="A168" s="17"/>
      <c r="B168" s="18"/>
      <c r="C168" s="19"/>
      <c r="D168" s="126" t="s">
        <v>80</v>
      </c>
      <c r="E168" s="19"/>
      <c r="F168" s="127" t="s">
        <v>211</v>
      </c>
      <c r="G168" s="19"/>
      <c r="H168" s="19"/>
      <c r="I168" s="19"/>
      <c r="J168" s="19"/>
      <c r="K168" s="19"/>
      <c r="L168" s="20"/>
      <c r="M168" s="128"/>
      <c r="N168" s="129"/>
      <c r="O168" s="27"/>
      <c r="P168" s="27"/>
      <c r="Q168" s="27"/>
      <c r="R168" s="27"/>
      <c r="S168" s="27"/>
      <c r="T168" s="28"/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  <c r="AE168" s="17"/>
      <c r="AT168" s="10" t="s">
        <v>80</v>
      </c>
      <c r="AU168" s="10" t="s">
        <v>45</v>
      </c>
    </row>
    <row r="169" spans="1:65" s="2" customFormat="1" ht="16.5" customHeight="1">
      <c r="A169" s="17"/>
      <c r="B169" s="18"/>
      <c r="C169" s="149" t="s">
        <v>116</v>
      </c>
      <c r="D169" s="149" t="s">
        <v>129</v>
      </c>
      <c r="E169" s="150" t="s">
        <v>212</v>
      </c>
      <c r="F169" s="151" t="s">
        <v>213</v>
      </c>
      <c r="G169" s="152" t="s">
        <v>214</v>
      </c>
      <c r="H169" s="153">
        <v>4.0000000000000001E-3</v>
      </c>
      <c r="I169" s="154"/>
      <c r="J169" s="154">
        <f>ROUND(I169*H169,2)</f>
        <v>0</v>
      </c>
      <c r="K169" s="151" t="s">
        <v>78</v>
      </c>
      <c r="L169" s="155"/>
      <c r="M169" s="156" t="s">
        <v>0</v>
      </c>
      <c r="N169" s="157" t="s">
        <v>25</v>
      </c>
      <c r="O169" s="122">
        <v>0</v>
      </c>
      <c r="P169" s="122">
        <f>O169*H169</f>
        <v>0</v>
      </c>
      <c r="Q169" s="122">
        <v>1E-3</v>
      </c>
      <c r="R169" s="122">
        <f>Q169*H169</f>
        <v>3.9999999999999998E-6</v>
      </c>
      <c r="S169" s="122">
        <v>0</v>
      </c>
      <c r="T169" s="123">
        <f>S169*H169</f>
        <v>0</v>
      </c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R169" s="124" t="s">
        <v>88</v>
      </c>
      <c r="AT169" s="124" t="s">
        <v>129</v>
      </c>
      <c r="AU169" s="124" t="s">
        <v>45</v>
      </c>
      <c r="AY169" s="10" t="s">
        <v>72</v>
      </c>
      <c r="BE169" s="125">
        <f>IF(N169="základní",J169,0)</f>
        <v>0</v>
      </c>
      <c r="BF169" s="125">
        <f>IF(N169="snížená",J169,0)</f>
        <v>0</v>
      </c>
      <c r="BG169" s="125">
        <f>IF(N169="zákl. přenesená",J169,0)</f>
        <v>0</v>
      </c>
      <c r="BH169" s="125">
        <f>IF(N169="sníž. přenesená",J169,0)</f>
        <v>0</v>
      </c>
      <c r="BI169" s="125">
        <f>IF(N169="nulová",J169,0)</f>
        <v>0</v>
      </c>
      <c r="BJ169" s="10" t="s">
        <v>44</v>
      </c>
      <c r="BK169" s="125">
        <f>ROUND(I169*H169,2)</f>
        <v>0</v>
      </c>
      <c r="BL169" s="10" t="s">
        <v>79</v>
      </c>
      <c r="BM169" s="124" t="s">
        <v>215</v>
      </c>
    </row>
    <row r="170" spans="1:65" s="2" customFormat="1">
      <c r="A170" s="17"/>
      <c r="B170" s="18"/>
      <c r="C170" s="19"/>
      <c r="D170" s="126" t="s">
        <v>80</v>
      </c>
      <c r="E170" s="19"/>
      <c r="F170" s="127" t="s">
        <v>213</v>
      </c>
      <c r="G170" s="19"/>
      <c r="H170" s="19"/>
      <c r="I170" s="19"/>
      <c r="J170" s="19"/>
      <c r="K170" s="19"/>
      <c r="L170" s="20"/>
      <c r="M170" s="128"/>
      <c r="N170" s="129"/>
      <c r="O170" s="27"/>
      <c r="P170" s="27"/>
      <c r="Q170" s="27"/>
      <c r="R170" s="27"/>
      <c r="S170" s="27"/>
      <c r="T170" s="28"/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T170" s="10" t="s">
        <v>80</v>
      </c>
      <c r="AU170" s="10" t="s">
        <v>45</v>
      </c>
    </row>
    <row r="171" spans="1:65" s="8" customFormat="1">
      <c r="B171" s="130"/>
      <c r="C171" s="131"/>
      <c r="D171" s="126" t="s">
        <v>83</v>
      </c>
      <c r="E171" s="132" t="s">
        <v>0</v>
      </c>
      <c r="F171" s="133" t="s">
        <v>216</v>
      </c>
      <c r="G171" s="131"/>
      <c r="H171" s="134">
        <v>0.221</v>
      </c>
      <c r="I171" s="131"/>
      <c r="J171" s="131"/>
      <c r="K171" s="131"/>
      <c r="L171" s="135"/>
      <c r="M171" s="136"/>
      <c r="N171" s="137"/>
      <c r="O171" s="137"/>
      <c r="P171" s="137"/>
      <c r="Q171" s="137"/>
      <c r="R171" s="137"/>
      <c r="S171" s="137"/>
      <c r="T171" s="138"/>
      <c r="AT171" s="139" t="s">
        <v>83</v>
      </c>
      <c r="AU171" s="139" t="s">
        <v>45</v>
      </c>
      <c r="AV171" s="8" t="s">
        <v>45</v>
      </c>
      <c r="AW171" s="8" t="s">
        <v>17</v>
      </c>
      <c r="AX171" s="8" t="s">
        <v>44</v>
      </c>
      <c r="AY171" s="139" t="s">
        <v>72</v>
      </c>
    </row>
    <row r="172" spans="1:65" s="8" customFormat="1">
      <c r="B172" s="130"/>
      <c r="C172" s="131"/>
      <c r="D172" s="126" t="s">
        <v>83</v>
      </c>
      <c r="E172" s="131"/>
      <c r="F172" s="133" t="s">
        <v>217</v>
      </c>
      <c r="G172" s="131"/>
      <c r="H172" s="134">
        <v>4.0000000000000001E-3</v>
      </c>
      <c r="I172" s="131"/>
      <c r="J172" s="131"/>
      <c r="K172" s="131"/>
      <c r="L172" s="135"/>
      <c r="M172" s="136"/>
      <c r="N172" s="137"/>
      <c r="O172" s="137"/>
      <c r="P172" s="137"/>
      <c r="Q172" s="137"/>
      <c r="R172" s="137"/>
      <c r="S172" s="137"/>
      <c r="T172" s="138"/>
      <c r="AT172" s="139" t="s">
        <v>83</v>
      </c>
      <c r="AU172" s="139" t="s">
        <v>45</v>
      </c>
      <c r="AV172" s="8" t="s">
        <v>45</v>
      </c>
      <c r="AW172" s="8" t="s">
        <v>1</v>
      </c>
      <c r="AX172" s="8" t="s">
        <v>44</v>
      </c>
      <c r="AY172" s="139" t="s">
        <v>72</v>
      </c>
    </row>
    <row r="173" spans="1:65" s="7" customFormat="1" ht="22.9" customHeight="1">
      <c r="B173" s="99"/>
      <c r="C173" s="100"/>
      <c r="D173" s="101" t="s">
        <v>42</v>
      </c>
      <c r="E173" s="112" t="s">
        <v>79</v>
      </c>
      <c r="F173" s="112" t="s">
        <v>218</v>
      </c>
      <c r="G173" s="100"/>
      <c r="H173" s="100"/>
      <c r="I173" s="100"/>
      <c r="J173" s="113">
        <f>BK173</f>
        <v>0</v>
      </c>
      <c r="K173" s="100"/>
      <c r="L173" s="104"/>
      <c r="M173" s="105"/>
      <c r="N173" s="106"/>
      <c r="O173" s="106"/>
      <c r="P173" s="107">
        <f>SUM(P174:P176)</f>
        <v>2.2520699999999998</v>
      </c>
      <c r="Q173" s="106"/>
      <c r="R173" s="107">
        <f>SUM(R174:R176)</f>
        <v>3.2332166999999998</v>
      </c>
      <c r="S173" s="106"/>
      <c r="T173" s="108">
        <f>SUM(T174:T176)</f>
        <v>0</v>
      </c>
      <c r="AR173" s="109" t="s">
        <v>44</v>
      </c>
      <c r="AT173" s="110" t="s">
        <v>42</v>
      </c>
      <c r="AU173" s="110" t="s">
        <v>44</v>
      </c>
      <c r="AY173" s="109" t="s">
        <v>72</v>
      </c>
      <c r="BK173" s="111">
        <f>SUM(BK174:BK176)</f>
        <v>0</v>
      </c>
    </row>
    <row r="174" spans="1:65" s="2" customFormat="1" ht="16.5" customHeight="1">
      <c r="A174" s="17"/>
      <c r="B174" s="18"/>
      <c r="C174" s="114" t="s">
        <v>117</v>
      </c>
      <c r="D174" s="114" t="s">
        <v>74</v>
      </c>
      <c r="E174" s="115" t="s">
        <v>219</v>
      </c>
      <c r="F174" s="116" t="s">
        <v>220</v>
      </c>
      <c r="G174" s="117" t="s">
        <v>94</v>
      </c>
      <c r="H174" s="118">
        <v>1.71</v>
      </c>
      <c r="I174" s="119"/>
      <c r="J174" s="119">
        <f>ROUND(I174*H174,2)</f>
        <v>0</v>
      </c>
      <c r="K174" s="116" t="s">
        <v>78</v>
      </c>
      <c r="L174" s="20"/>
      <c r="M174" s="120" t="s">
        <v>0</v>
      </c>
      <c r="N174" s="121" t="s">
        <v>25</v>
      </c>
      <c r="O174" s="122">
        <v>1.3169999999999999</v>
      </c>
      <c r="P174" s="122">
        <f>O174*H174</f>
        <v>2.2520699999999998</v>
      </c>
      <c r="Q174" s="122">
        <v>1.8907700000000001</v>
      </c>
      <c r="R174" s="122">
        <f>Q174*H174</f>
        <v>3.2332166999999998</v>
      </c>
      <c r="S174" s="122">
        <v>0</v>
      </c>
      <c r="T174" s="123">
        <f>S174*H174</f>
        <v>0</v>
      </c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R174" s="124" t="s">
        <v>79</v>
      </c>
      <c r="AT174" s="124" t="s">
        <v>74</v>
      </c>
      <c r="AU174" s="124" t="s">
        <v>45</v>
      </c>
      <c r="AY174" s="10" t="s">
        <v>72</v>
      </c>
      <c r="BE174" s="125">
        <f>IF(N174="základní",J174,0)</f>
        <v>0</v>
      </c>
      <c r="BF174" s="125">
        <f>IF(N174="snížená",J174,0)</f>
        <v>0</v>
      </c>
      <c r="BG174" s="125">
        <f>IF(N174="zákl. přenesená",J174,0)</f>
        <v>0</v>
      </c>
      <c r="BH174" s="125">
        <f>IF(N174="sníž. přenesená",J174,0)</f>
        <v>0</v>
      </c>
      <c r="BI174" s="125">
        <f>IF(N174="nulová",J174,0)</f>
        <v>0</v>
      </c>
      <c r="BJ174" s="10" t="s">
        <v>44</v>
      </c>
      <c r="BK174" s="125">
        <f>ROUND(I174*H174,2)</f>
        <v>0</v>
      </c>
      <c r="BL174" s="10" t="s">
        <v>79</v>
      </c>
      <c r="BM174" s="124" t="s">
        <v>221</v>
      </c>
    </row>
    <row r="175" spans="1:65" s="2" customFormat="1" ht="19.5">
      <c r="A175" s="17"/>
      <c r="B175" s="18"/>
      <c r="C175" s="19"/>
      <c r="D175" s="126" t="s">
        <v>80</v>
      </c>
      <c r="E175" s="19"/>
      <c r="F175" s="127" t="s">
        <v>222</v>
      </c>
      <c r="G175" s="19"/>
      <c r="H175" s="19"/>
      <c r="I175" s="19"/>
      <c r="J175" s="19"/>
      <c r="K175" s="19"/>
      <c r="L175" s="20"/>
      <c r="M175" s="128"/>
      <c r="N175" s="129"/>
      <c r="O175" s="27"/>
      <c r="P175" s="27"/>
      <c r="Q175" s="27"/>
      <c r="R175" s="27"/>
      <c r="S175" s="27"/>
      <c r="T175" s="28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T175" s="10" t="s">
        <v>80</v>
      </c>
      <c r="AU175" s="10" t="s">
        <v>45</v>
      </c>
    </row>
    <row r="176" spans="1:65" s="8" customFormat="1">
      <c r="B176" s="130"/>
      <c r="C176" s="131"/>
      <c r="D176" s="126" t="s">
        <v>83</v>
      </c>
      <c r="E176" s="132" t="s">
        <v>0</v>
      </c>
      <c r="F176" s="133" t="s">
        <v>223</v>
      </c>
      <c r="G176" s="131"/>
      <c r="H176" s="134">
        <v>1.71</v>
      </c>
      <c r="I176" s="131"/>
      <c r="J176" s="131"/>
      <c r="K176" s="131"/>
      <c r="L176" s="135"/>
      <c r="M176" s="136"/>
      <c r="N176" s="137"/>
      <c r="O176" s="137"/>
      <c r="P176" s="137"/>
      <c r="Q176" s="137"/>
      <c r="R176" s="137"/>
      <c r="S176" s="137"/>
      <c r="T176" s="138"/>
      <c r="AT176" s="139" t="s">
        <v>83</v>
      </c>
      <c r="AU176" s="139" t="s">
        <v>45</v>
      </c>
      <c r="AV176" s="8" t="s">
        <v>45</v>
      </c>
      <c r="AW176" s="8" t="s">
        <v>17</v>
      </c>
      <c r="AX176" s="8" t="s">
        <v>44</v>
      </c>
      <c r="AY176" s="139" t="s">
        <v>72</v>
      </c>
    </row>
    <row r="177" spans="1:65" s="7" customFormat="1" ht="22.9" customHeight="1">
      <c r="B177" s="99"/>
      <c r="C177" s="100"/>
      <c r="D177" s="101" t="s">
        <v>42</v>
      </c>
      <c r="E177" s="112" t="s">
        <v>85</v>
      </c>
      <c r="F177" s="112" t="s">
        <v>115</v>
      </c>
      <c r="G177" s="100"/>
      <c r="H177" s="100"/>
      <c r="I177" s="100"/>
      <c r="J177" s="113">
        <f>BK177</f>
        <v>0</v>
      </c>
      <c r="K177" s="100"/>
      <c r="L177" s="104"/>
      <c r="M177" s="105"/>
      <c r="N177" s="106"/>
      <c r="O177" s="106"/>
      <c r="P177" s="107">
        <f>SUM(P178:P185)</f>
        <v>2.2576000000000001</v>
      </c>
      <c r="Q177" s="106"/>
      <c r="R177" s="107">
        <f>SUM(R178:R185)</f>
        <v>3.8180000000000005</v>
      </c>
      <c r="S177" s="106"/>
      <c r="T177" s="108">
        <f>SUM(T178:T185)</f>
        <v>0</v>
      </c>
      <c r="AR177" s="109" t="s">
        <v>44</v>
      </c>
      <c r="AT177" s="110" t="s">
        <v>42</v>
      </c>
      <c r="AU177" s="110" t="s">
        <v>44</v>
      </c>
      <c r="AY177" s="109" t="s">
        <v>72</v>
      </c>
      <c r="BK177" s="111">
        <f>SUM(BK178:BK185)</f>
        <v>0</v>
      </c>
    </row>
    <row r="178" spans="1:65" s="2" customFormat="1" ht="16.5" customHeight="1">
      <c r="A178" s="17"/>
      <c r="B178" s="18"/>
      <c r="C178" s="114" t="s">
        <v>118</v>
      </c>
      <c r="D178" s="114" t="s">
        <v>74</v>
      </c>
      <c r="E178" s="115" t="s">
        <v>119</v>
      </c>
      <c r="F178" s="116" t="s">
        <v>120</v>
      </c>
      <c r="G178" s="117" t="s">
        <v>77</v>
      </c>
      <c r="H178" s="118">
        <v>8.3000000000000007</v>
      </c>
      <c r="I178" s="119"/>
      <c r="J178" s="119">
        <f>ROUND(I178*H178,2)</f>
        <v>0</v>
      </c>
      <c r="K178" s="116" t="s">
        <v>78</v>
      </c>
      <c r="L178" s="20"/>
      <c r="M178" s="120" t="s">
        <v>0</v>
      </c>
      <c r="N178" s="121" t="s">
        <v>25</v>
      </c>
      <c r="O178" s="122">
        <v>2.9000000000000001E-2</v>
      </c>
      <c r="P178" s="122">
        <f>O178*H178</f>
        <v>0.24070000000000003</v>
      </c>
      <c r="Q178" s="122">
        <v>0.46</v>
      </c>
      <c r="R178" s="122">
        <f>Q178*H178</f>
        <v>3.8180000000000005</v>
      </c>
      <c r="S178" s="122">
        <v>0</v>
      </c>
      <c r="T178" s="123">
        <f>S178*H178</f>
        <v>0</v>
      </c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R178" s="124" t="s">
        <v>79</v>
      </c>
      <c r="AT178" s="124" t="s">
        <v>74</v>
      </c>
      <c r="AU178" s="124" t="s">
        <v>45</v>
      </c>
      <c r="AY178" s="10" t="s">
        <v>72</v>
      </c>
      <c r="BE178" s="125">
        <f>IF(N178="základní",J178,0)</f>
        <v>0</v>
      </c>
      <c r="BF178" s="125">
        <f>IF(N178="snížená",J178,0)</f>
        <v>0</v>
      </c>
      <c r="BG178" s="125">
        <f>IF(N178="zákl. přenesená",J178,0)</f>
        <v>0</v>
      </c>
      <c r="BH178" s="125">
        <f>IF(N178="sníž. přenesená",J178,0)</f>
        <v>0</v>
      </c>
      <c r="BI178" s="125">
        <f>IF(N178="nulová",J178,0)</f>
        <v>0</v>
      </c>
      <c r="BJ178" s="10" t="s">
        <v>44</v>
      </c>
      <c r="BK178" s="125">
        <f>ROUND(I178*H178,2)</f>
        <v>0</v>
      </c>
      <c r="BL178" s="10" t="s">
        <v>79</v>
      </c>
      <c r="BM178" s="124" t="s">
        <v>224</v>
      </c>
    </row>
    <row r="179" spans="1:65" s="2" customFormat="1" ht="19.5">
      <c r="A179" s="17"/>
      <c r="B179" s="18"/>
      <c r="C179" s="19"/>
      <c r="D179" s="126" t="s">
        <v>80</v>
      </c>
      <c r="E179" s="19"/>
      <c r="F179" s="127" t="s">
        <v>121</v>
      </c>
      <c r="G179" s="19"/>
      <c r="H179" s="19"/>
      <c r="I179" s="19"/>
      <c r="J179" s="19"/>
      <c r="K179" s="19"/>
      <c r="L179" s="20"/>
      <c r="M179" s="128"/>
      <c r="N179" s="129"/>
      <c r="O179" s="27"/>
      <c r="P179" s="27"/>
      <c r="Q179" s="27"/>
      <c r="R179" s="27"/>
      <c r="S179" s="27"/>
      <c r="T179" s="28"/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T179" s="10" t="s">
        <v>80</v>
      </c>
      <c r="AU179" s="10" t="s">
        <v>45</v>
      </c>
    </row>
    <row r="180" spans="1:65" s="2" customFormat="1" ht="33" customHeight="1">
      <c r="A180" s="17"/>
      <c r="B180" s="18"/>
      <c r="C180" s="114" t="s">
        <v>122</v>
      </c>
      <c r="D180" s="114" t="s">
        <v>74</v>
      </c>
      <c r="E180" s="115" t="s">
        <v>225</v>
      </c>
      <c r="F180" s="116" t="s">
        <v>226</v>
      </c>
      <c r="G180" s="117" t="s">
        <v>77</v>
      </c>
      <c r="H180" s="118">
        <v>8.3000000000000007</v>
      </c>
      <c r="I180" s="119"/>
      <c r="J180" s="119">
        <f>ROUND(I180*H180,2)</f>
        <v>0</v>
      </c>
      <c r="K180" s="116" t="s">
        <v>78</v>
      </c>
      <c r="L180" s="20"/>
      <c r="M180" s="120" t="s">
        <v>0</v>
      </c>
      <c r="N180" s="121" t="s">
        <v>25</v>
      </c>
      <c r="O180" s="122">
        <v>0.214</v>
      </c>
      <c r="P180" s="122">
        <f>O180*H180</f>
        <v>1.7762000000000002</v>
      </c>
      <c r="Q180" s="122">
        <v>0</v>
      </c>
      <c r="R180" s="122">
        <f>Q180*H180</f>
        <v>0</v>
      </c>
      <c r="S180" s="122">
        <v>0</v>
      </c>
      <c r="T180" s="123">
        <f>S180*H180</f>
        <v>0</v>
      </c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R180" s="124" t="s">
        <v>79</v>
      </c>
      <c r="AT180" s="124" t="s">
        <v>74</v>
      </c>
      <c r="AU180" s="124" t="s">
        <v>45</v>
      </c>
      <c r="AY180" s="10" t="s">
        <v>72</v>
      </c>
      <c r="BE180" s="125">
        <f>IF(N180="základní",J180,0)</f>
        <v>0</v>
      </c>
      <c r="BF180" s="125">
        <f>IF(N180="snížená",J180,0)</f>
        <v>0</v>
      </c>
      <c r="BG180" s="125">
        <f>IF(N180="zákl. přenesená",J180,0)</f>
        <v>0</v>
      </c>
      <c r="BH180" s="125">
        <f>IF(N180="sníž. přenesená",J180,0)</f>
        <v>0</v>
      </c>
      <c r="BI180" s="125">
        <f>IF(N180="nulová",J180,0)</f>
        <v>0</v>
      </c>
      <c r="BJ180" s="10" t="s">
        <v>44</v>
      </c>
      <c r="BK180" s="125">
        <f>ROUND(I180*H180,2)</f>
        <v>0</v>
      </c>
      <c r="BL180" s="10" t="s">
        <v>79</v>
      </c>
      <c r="BM180" s="124" t="s">
        <v>227</v>
      </c>
    </row>
    <row r="181" spans="1:65" s="2" customFormat="1" ht="29.25">
      <c r="A181" s="17"/>
      <c r="B181" s="18"/>
      <c r="C181" s="19"/>
      <c r="D181" s="126" t="s">
        <v>80</v>
      </c>
      <c r="E181" s="19"/>
      <c r="F181" s="127" t="s">
        <v>228</v>
      </c>
      <c r="G181" s="19"/>
      <c r="H181" s="19"/>
      <c r="I181" s="19"/>
      <c r="J181" s="19"/>
      <c r="K181" s="19"/>
      <c r="L181" s="20"/>
      <c r="M181" s="128"/>
      <c r="N181" s="129"/>
      <c r="O181" s="27"/>
      <c r="P181" s="27"/>
      <c r="Q181" s="27"/>
      <c r="R181" s="27"/>
      <c r="S181" s="27"/>
      <c r="T181" s="28"/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T181" s="10" t="s">
        <v>80</v>
      </c>
      <c r="AU181" s="10" t="s">
        <v>45</v>
      </c>
    </row>
    <row r="182" spans="1:65" s="2" customFormat="1" ht="24.2" customHeight="1">
      <c r="A182" s="17"/>
      <c r="B182" s="18"/>
      <c r="C182" s="114" t="s">
        <v>2</v>
      </c>
      <c r="D182" s="114" t="s">
        <v>74</v>
      </c>
      <c r="E182" s="115" t="s">
        <v>229</v>
      </c>
      <c r="F182" s="116" t="s">
        <v>230</v>
      </c>
      <c r="G182" s="117" t="s">
        <v>77</v>
      </c>
      <c r="H182" s="118">
        <v>8.3000000000000007</v>
      </c>
      <c r="I182" s="119"/>
      <c r="J182" s="119">
        <f>ROUND(I182*H182,2)</f>
        <v>0</v>
      </c>
      <c r="K182" s="116" t="s">
        <v>78</v>
      </c>
      <c r="L182" s="20"/>
      <c r="M182" s="120" t="s">
        <v>0</v>
      </c>
      <c r="N182" s="121" t="s">
        <v>25</v>
      </c>
      <c r="O182" s="122">
        <v>2.7E-2</v>
      </c>
      <c r="P182" s="122">
        <f>O182*H182</f>
        <v>0.22410000000000002</v>
      </c>
      <c r="Q182" s="122">
        <v>0</v>
      </c>
      <c r="R182" s="122">
        <f>Q182*H182</f>
        <v>0</v>
      </c>
      <c r="S182" s="122">
        <v>0</v>
      </c>
      <c r="T182" s="123">
        <f>S182*H182</f>
        <v>0</v>
      </c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  <c r="AE182" s="17"/>
      <c r="AR182" s="124" t="s">
        <v>79</v>
      </c>
      <c r="AT182" s="124" t="s">
        <v>74</v>
      </c>
      <c r="AU182" s="124" t="s">
        <v>45</v>
      </c>
      <c r="AY182" s="10" t="s">
        <v>72</v>
      </c>
      <c r="BE182" s="125">
        <f>IF(N182="základní",J182,0)</f>
        <v>0</v>
      </c>
      <c r="BF182" s="125">
        <f>IF(N182="snížená",J182,0)</f>
        <v>0</v>
      </c>
      <c r="BG182" s="125">
        <f>IF(N182="zákl. přenesená",J182,0)</f>
        <v>0</v>
      </c>
      <c r="BH182" s="125">
        <f>IF(N182="sníž. přenesená",J182,0)</f>
        <v>0</v>
      </c>
      <c r="BI182" s="125">
        <f>IF(N182="nulová",J182,0)</f>
        <v>0</v>
      </c>
      <c r="BJ182" s="10" t="s">
        <v>44</v>
      </c>
      <c r="BK182" s="125">
        <f>ROUND(I182*H182,2)</f>
        <v>0</v>
      </c>
      <c r="BL182" s="10" t="s">
        <v>79</v>
      </c>
      <c r="BM182" s="124" t="s">
        <v>231</v>
      </c>
    </row>
    <row r="183" spans="1:65" s="2" customFormat="1" ht="29.25">
      <c r="A183" s="17"/>
      <c r="B183" s="18"/>
      <c r="C183" s="19"/>
      <c r="D183" s="126" t="s">
        <v>80</v>
      </c>
      <c r="E183" s="19"/>
      <c r="F183" s="127" t="s">
        <v>232</v>
      </c>
      <c r="G183" s="19"/>
      <c r="H183" s="19"/>
      <c r="I183" s="19"/>
      <c r="J183" s="19"/>
      <c r="K183" s="19"/>
      <c r="L183" s="20"/>
      <c r="M183" s="128"/>
      <c r="N183" s="129"/>
      <c r="O183" s="27"/>
      <c r="P183" s="27"/>
      <c r="Q183" s="27"/>
      <c r="R183" s="27"/>
      <c r="S183" s="27"/>
      <c r="T183" s="28"/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T183" s="10" t="s">
        <v>80</v>
      </c>
      <c r="AU183" s="10" t="s">
        <v>45</v>
      </c>
    </row>
    <row r="184" spans="1:65" s="2" customFormat="1" ht="24.2" customHeight="1">
      <c r="A184" s="17"/>
      <c r="B184" s="18"/>
      <c r="C184" s="114" t="s">
        <v>126</v>
      </c>
      <c r="D184" s="114" t="s">
        <v>74</v>
      </c>
      <c r="E184" s="115" t="s">
        <v>123</v>
      </c>
      <c r="F184" s="116" t="s">
        <v>124</v>
      </c>
      <c r="G184" s="117" t="s">
        <v>77</v>
      </c>
      <c r="H184" s="118">
        <v>8.3000000000000007</v>
      </c>
      <c r="I184" s="119"/>
      <c r="J184" s="119">
        <f>ROUND(I184*H184,2)</f>
        <v>0</v>
      </c>
      <c r="K184" s="116" t="s">
        <v>78</v>
      </c>
      <c r="L184" s="20"/>
      <c r="M184" s="120" t="s">
        <v>0</v>
      </c>
      <c r="N184" s="121" t="s">
        <v>25</v>
      </c>
      <c r="O184" s="122">
        <v>2E-3</v>
      </c>
      <c r="P184" s="122">
        <f>O184*H184</f>
        <v>1.66E-2</v>
      </c>
      <c r="Q184" s="122">
        <v>0</v>
      </c>
      <c r="R184" s="122">
        <f>Q184*H184</f>
        <v>0</v>
      </c>
      <c r="S184" s="122">
        <v>0</v>
      </c>
      <c r="T184" s="123">
        <f>S184*H184</f>
        <v>0</v>
      </c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R184" s="124" t="s">
        <v>79</v>
      </c>
      <c r="AT184" s="124" t="s">
        <v>74</v>
      </c>
      <c r="AU184" s="124" t="s">
        <v>45</v>
      </c>
      <c r="AY184" s="10" t="s">
        <v>72</v>
      </c>
      <c r="BE184" s="125">
        <f>IF(N184="základní",J184,0)</f>
        <v>0</v>
      </c>
      <c r="BF184" s="125">
        <f>IF(N184="snížená",J184,0)</f>
        <v>0</v>
      </c>
      <c r="BG184" s="125">
        <f>IF(N184="zákl. přenesená",J184,0)</f>
        <v>0</v>
      </c>
      <c r="BH184" s="125">
        <f>IF(N184="sníž. přenesená",J184,0)</f>
        <v>0</v>
      </c>
      <c r="BI184" s="125">
        <f>IF(N184="nulová",J184,0)</f>
        <v>0</v>
      </c>
      <c r="BJ184" s="10" t="s">
        <v>44</v>
      </c>
      <c r="BK184" s="125">
        <f>ROUND(I184*H184,2)</f>
        <v>0</v>
      </c>
      <c r="BL184" s="10" t="s">
        <v>79</v>
      </c>
      <c r="BM184" s="124" t="s">
        <v>233</v>
      </c>
    </row>
    <row r="185" spans="1:65" s="2" customFormat="1" ht="19.5">
      <c r="A185" s="17"/>
      <c r="B185" s="18"/>
      <c r="C185" s="19"/>
      <c r="D185" s="126" t="s">
        <v>80</v>
      </c>
      <c r="E185" s="19"/>
      <c r="F185" s="127" t="s">
        <v>125</v>
      </c>
      <c r="G185" s="19"/>
      <c r="H185" s="19"/>
      <c r="I185" s="19"/>
      <c r="J185" s="19"/>
      <c r="K185" s="19"/>
      <c r="L185" s="20"/>
      <c r="M185" s="128"/>
      <c r="N185" s="129"/>
      <c r="O185" s="27"/>
      <c r="P185" s="27"/>
      <c r="Q185" s="27"/>
      <c r="R185" s="27"/>
      <c r="S185" s="27"/>
      <c r="T185" s="28"/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  <c r="AE185" s="17"/>
      <c r="AT185" s="10" t="s">
        <v>80</v>
      </c>
      <c r="AU185" s="10" t="s">
        <v>45</v>
      </c>
    </row>
    <row r="186" spans="1:65" s="7" customFormat="1" ht="22.9" customHeight="1">
      <c r="B186" s="99"/>
      <c r="C186" s="100"/>
      <c r="D186" s="101" t="s">
        <v>42</v>
      </c>
      <c r="E186" s="112" t="s">
        <v>88</v>
      </c>
      <c r="F186" s="112" t="s">
        <v>234</v>
      </c>
      <c r="G186" s="100"/>
      <c r="H186" s="100"/>
      <c r="I186" s="100"/>
      <c r="J186" s="113">
        <f>BK186</f>
        <v>0</v>
      </c>
      <c r="K186" s="100"/>
      <c r="L186" s="104"/>
      <c r="M186" s="105"/>
      <c r="N186" s="106"/>
      <c r="O186" s="106"/>
      <c r="P186" s="107">
        <f>SUM(P187:P234)</f>
        <v>20.427599999999998</v>
      </c>
      <c r="Q186" s="106"/>
      <c r="R186" s="107">
        <f>SUM(R187:R234)</f>
        <v>0.42174400000000006</v>
      </c>
      <c r="S186" s="106"/>
      <c r="T186" s="108">
        <f>SUM(T187:T234)</f>
        <v>0</v>
      </c>
      <c r="AR186" s="109" t="s">
        <v>44</v>
      </c>
      <c r="AT186" s="110" t="s">
        <v>42</v>
      </c>
      <c r="AU186" s="110" t="s">
        <v>44</v>
      </c>
      <c r="AY186" s="109" t="s">
        <v>72</v>
      </c>
      <c r="BK186" s="111">
        <f>SUM(BK187:BK234)</f>
        <v>0</v>
      </c>
    </row>
    <row r="187" spans="1:65" s="2" customFormat="1" ht="24.2" customHeight="1">
      <c r="A187" s="17"/>
      <c r="B187" s="18"/>
      <c r="C187" s="114" t="s">
        <v>127</v>
      </c>
      <c r="D187" s="114" t="s">
        <v>74</v>
      </c>
      <c r="E187" s="115" t="s">
        <v>235</v>
      </c>
      <c r="F187" s="116" t="s">
        <v>236</v>
      </c>
      <c r="G187" s="117" t="s">
        <v>149</v>
      </c>
      <c r="H187" s="118">
        <v>1</v>
      </c>
      <c r="I187" s="119"/>
      <c r="J187" s="119">
        <f>ROUND(I187*H187,2)</f>
        <v>0</v>
      </c>
      <c r="K187" s="116" t="s">
        <v>78</v>
      </c>
      <c r="L187" s="20"/>
      <c r="M187" s="120" t="s">
        <v>0</v>
      </c>
      <c r="N187" s="121" t="s">
        <v>25</v>
      </c>
      <c r="O187" s="122">
        <v>1.9810000000000001</v>
      </c>
      <c r="P187" s="122">
        <f>O187*H187</f>
        <v>1.9810000000000001</v>
      </c>
      <c r="Q187" s="122">
        <v>0</v>
      </c>
      <c r="R187" s="122">
        <f>Q187*H187</f>
        <v>0</v>
      </c>
      <c r="S187" s="122">
        <v>0</v>
      </c>
      <c r="T187" s="123">
        <f>S187*H187</f>
        <v>0</v>
      </c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R187" s="124" t="s">
        <v>79</v>
      </c>
      <c r="AT187" s="124" t="s">
        <v>74</v>
      </c>
      <c r="AU187" s="124" t="s">
        <v>45</v>
      </c>
      <c r="AY187" s="10" t="s">
        <v>72</v>
      </c>
      <c r="BE187" s="125">
        <f>IF(N187="základní",J187,0)</f>
        <v>0</v>
      </c>
      <c r="BF187" s="125">
        <f>IF(N187="snížená",J187,0)</f>
        <v>0</v>
      </c>
      <c r="BG187" s="125">
        <f>IF(N187="zákl. přenesená",J187,0)</f>
        <v>0</v>
      </c>
      <c r="BH187" s="125">
        <f>IF(N187="sníž. přenesená",J187,0)</f>
        <v>0</v>
      </c>
      <c r="BI187" s="125">
        <f>IF(N187="nulová",J187,0)</f>
        <v>0</v>
      </c>
      <c r="BJ187" s="10" t="s">
        <v>44</v>
      </c>
      <c r="BK187" s="125">
        <f>ROUND(I187*H187,2)</f>
        <v>0</v>
      </c>
      <c r="BL187" s="10" t="s">
        <v>79</v>
      </c>
      <c r="BM187" s="124" t="s">
        <v>237</v>
      </c>
    </row>
    <row r="188" spans="1:65" s="2" customFormat="1" ht="29.25">
      <c r="A188" s="17"/>
      <c r="B188" s="18"/>
      <c r="C188" s="19"/>
      <c r="D188" s="126" t="s">
        <v>80</v>
      </c>
      <c r="E188" s="19"/>
      <c r="F188" s="127" t="s">
        <v>238</v>
      </c>
      <c r="G188" s="19"/>
      <c r="H188" s="19"/>
      <c r="I188" s="19"/>
      <c r="J188" s="19"/>
      <c r="K188" s="19"/>
      <c r="L188" s="20"/>
      <c r="M188" s="128"/>
      <c r="N188" s="129"/>
      <c r="O188" s="27"/>
      <c r="P188" s="27"/>
      <c r="Q188" s="27"/>
      <c r="R188" s="27"/>
      <c r="S188" s="27"/>
      <c r="T188" s="28"/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T188" s="10" t="s">
        <v>80</v>
      </c>
      <c r="AU188" s="10" t="s">
        <v>45</v>
      </c>
    </row>
    <row r="189" spans="1:65" s="2" customFormat="1" ht="24.2" customHeight="1">
      <c r="A189" s="17"/>
      <c r="B189" s="18"/>
      <c r="C189" s="149" t="s">
        <v>128</v>
      </c>
      <c r="D189" s="149" t="s">
        <v>129</v>
      </c>
      <c r="E189" s="150" t="s">
        <v>114</v>
      </c>
      <c r="F189" s="151" t="s">
        <v>239</v>
      </c>
      <c r="G189" s="152" t="s">
        <v>240</v>
      </c>
      <c r="H189" s="153">
        <v>2</v>
      </c>
      <c r="I189" s="154"/>
      <c r="J189" s="154">
        <f>ROUND(I189*H189,2)</f>
        <v>0</v>
      </c>
      <c r="K189" s="151" t="s">
        <v>0</v>
      </c>
      <c r="L189" s="155"/>
      <c r="M189" s="156" t="s">
        <v>0</v>
      </c>
      <c r="N189" s="157" t="s">
        <v>25</v>
      </c>
      <c r="O189" s="122">
        <v>0</v>
      </c>
      <c r="P189" s="122">
        <f>O189*H189</f>
        <v>0</v>
      </c>
      <c r="Q189" s="122">
        <v>0</v>
      </c>
      <c r="R189" s="122">
        <f>Q189*H189</f>
        <v>0</v>
      </c>
      <c r="S189" s="122">
        <v>0</v>
      </c>
      <c r="T189" s="123">
        <f>S189*H189</f>
        <v>0</v>
      </c>
      <c r="U189" s="17"/>
      <c r="V189" s="17"/>
      <c r="W189" s="17"/>
      <c r="X189" s="17"/>
      <c r="Y189" s="17"/>
      <c r="Z189" s="17"/>
      <c r="AA189" s="17"/>
      <c r="AB189" s="17"/>
      <c r="AC189" s="17"/>
      <c r="AD189" s="17"/>
      <c r="AE189" s="17"/>
      <c r="AR189" s="124" t="s">
        <v>88</v>
      </c>
      <c r="AT189" s="124" t="s">
        <v>129</v>
      </c>
      <c r="AU189" s="124" t="s">
        <v>45</v>
      </c>
      <c r="AY189" s="10" t="s">
        <v>72</v>
      </c>
      <c r="BE189" s="125">
        <f>IF(N189="základní",J189,0)</f>
        <v>0</v>
      </c>
      <c r="BF189" s="125">
        <f>IF(N189="snížená",J189,0)</f>
        <v>0</v>
      </c>
      <c r="BG189" s="125">
        <f>IF(N189="zákl. přenesená",J189,0)</f>
        <v>0</v>
      </c>
      <c r="BH189" s="125">
        <f>IF(N189="sníž. přenesená",J189,0)</f>
        <v>0</v>
      </c>
      <c r="BI189" s="125">
        <f>IF(N189="nulová",J189,0)</f>
        <v>0</v>
      </c>
      <c r="BJ189" s="10" t="s">
        <v>44</v>
      </c>
      <c r="BK189" s="125">
        <f>ROUND(I189*H189,2)</f>
        <v>0</v>
      </c>
      <c r="BL189" s="10" t="s">
        <v>79</v>
      </c>
      <c r="BM189" s="124" t="s">
        <v>241</v>
      </c>
    </row>
    <row r="190" spans="1:65" s="2" customFormat="1">
      <c r="A190" s="17"/>
      <c r="B190" s="18"/>
      <c r="C190" s="19"/>
      <c r="D190" s="126" t="s">
        <v>80</v>
      </c>
      <c r="E190" s="19"/>
      <c r="F190" s="127" t="s">
        <v>239</v>
      </c>
      <c r="G190" s="19"/>
      <c r="H190" s="19"/>
      <c r="I190" s="19"/>
      <c r="J190" s="19"/>
      <c r="K190" s="19"/>
      <c r="L190" s="20"/>
      <c r="M190" s="128"/>
      <c r="N190" s="129"/>
      <c r="O190" s="27"/>
      <c r="P190" s="27"/>
      <c r="Q190" s="27"/>
      <c r="R190" s="27"/>
      <c r="S190" s="27"/>
      <c r="T190" s="28"/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17"/>
      <c r="AT190" s="10" t="s">
        <v>80</v>
      </c>
      <c r="AU190" s="10" t="s">
        <v>45</v>
      </c>
    </row>
    <row r="191" spans="1:65" s="2" customFormat="1" ht="24.2" customHeight="1">
      <c r="A191" s="17"/>
      <c r="B191" s="18"/>
      <c r="C191" s="114" t="s">
        <v>130</v>
      </c>
      <c r="D191" s="114" t="s">
        <v>74</v>
      </c>
      <c r="E191" s="115" t="s">
        <v>242</v>
      </c>
      <c r="F191" s="116" t="s">
        <v>243</v>
      </c>
      <c r="G191" s="117" t="s">
        <v>149</v>
      </c>
      <c r="H191" s="118">
        <v>1</v>
      </c>
      <c r="I191" s="119"/>
      <c r="J191" s="119">
        <f>ROUND(I191*H191,2)</f>
        <v>0</v>
      </c>
      <c r="K191" s="116" t="s">
        <v>78</v>
      </c>
      <c r="L191" s="20"/>
      <c r="M191" s="120" t="s">
        <v>0</v>
      </c>
      <c r="N191" s="121" t="s">
        <v>25</v>
      </c>
      <c r="O191" s="122">
        <v>2.601</v>
      </c>
      <c r="P191" s="122">
        <f>O191*H191</f>
        <v>2.601</v>
      </c>
      <c r="Q191" s="122">
        <v>0</v>
      </c>
      <c r="R191" s="122">
        <f>Q191*H191</f>
        <v>0</v>
      </c>
      <c r="S191" s="122">
        <v>0</v>
      </c>
      <c r="T191" s="123">
        <f>S191*H191</f>
        <v>0</v>
      </c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R191" s="124" t="s">
        <v>79</v>
      </c>
      <c r="AT191" s="124" t="s">
        <v>74</v>
      </c>
      <c r="AU191" s="124" t="s">
        <v>45</v>
      </c>
      <c r="AY191" s="10" t="s">
        <v>72</v>
      </c>
      <c r="BE191" s="125">
        <f>IF(N191="základní",J191,0)</f>
        <v>0</v>
      </c>
      <c r="BF191" s="125">
        <f>IF(N191="snížená",J191,0)</f>
        <v>0</v>
      </c>
      <c r="BG191" s="125">
        <f>IF(N191="zákl. přenesená",J191,0)</f>
        <v>0</v>
      </c>
      <c r="BH191" s="125">
        <f>IF(N191="sníž. přenesená",J191,0)</f>
        <v>0</v>
      </c>
      <c r="BI191" s="125">
        <f>IF(N191="nulová",J191,0)</f>
        <v>0</v>
      </c>
      <c r="BJ191" s="10" t="s">
        <v>44</v>
      </c>
      <c r="BK191" s="125">
        <f>ROUND(I191*H191,2)</f>
        <v>0</v>
      </c>
      <c r="BL191" s="10" t="s">
        <v>79</v>
      </c>
      <c r="BM191" s="124" t="s">
        <v>244</v>
      </c>
    </row>
    <row r="192" spans="1:65" s="2" customFormat="1" ht="29.25">
      <c r="A192" s="17"/>
      <c r="B192" s="18"/>
      <c r="C192" s="19"/>
      <c r="D192" s="126" t="s">
        <v>80</v>
      </c>
      <c r="E192" s="19"/>
      <c r="F192" s="127" t="s">
        <v>245</v>
      </c>
      <c r="G192" s="19"/>
      <c r="H192" s="19"/>
      <c r="I192" s="19"/>
      <c r="J192" s="19"/>
      <c r="K192" s="19"/>
      <c r="L192" s="20"/>
      <c r="M192" s="128"/>
      <c r="N192" s="129"/>
      <c r="O192" s="27"/>
      <c r="P192" s="27"/>
      <c r="Q192" s="27"/>
      <c r="R192" s="27"/>
      <c r="S192" s="27"/>
      <c r="T192" s="28"/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T192" s="10" t="s">
        <v>80</v>
      </c>
      <c r="AU192" s="10" t="s">
        <v>45</v>
      </c>
    </row>
    <row r="193" spans="1:65" s="2" customFormat="1" ht="33" customHeight="1">
      <c r="A193" s="17"/>
      <c r="B193" s="18"/>
      <c r="C193" s="149" t="s">
        <v>131</v>
      </c>
      <c r="D193" s="149" t="s">
        <v>129</v>
      </c>
      <c r="E193" s="150" t="s">
        <v>246</v>
      </c>
      <c r="F193" s="151" t="s">
        <v>247</v>
      </c>
      <c r="G193" s="152" t="s">
        <v>149</v>
      </c>
      <c r="H193" s="153">
        <v>1</v>
      </c>
      <c r="I193" s="154"/>
      <c r="J193" s="154">
        <f>ROUND(I193*H193,2)</f>
        <v>0</v>
      </c>
      <c r="K193" s="151" t="s">
        <v>78</v>
      </c>
      <c r="L193" s="155"/>
      <c r="M193" s="156" t="s">
        <v>0</v>
      </c>
      <c r="N193" s="157" t="s">
        <v>25</v>
      </c>
      <c r="O193" s="122">
        <v>0</v>
      </c>
      <c r="P193" s="122">
        <f>O193*H193</f>
        <v>0</v>
      </c>
      <c r="Q193" s="122">
        <v>2.76E-2</v>
      </c>
      <c r="R193" s="122">
        <f>Q193*H193</f>
        <v>2.76E-2</v>
      </c>
      <c r="S193" s="122">
        <v>0</v>
      </c>
      <c r="T193" s="123">
        <f>S193*H193</f>
        <v>0</v>
      </c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R193" s="124" t="s">
        <v>88</v>
      </c>
      <c r="AT193" s="124" t="s">
        <v>129</v>
      </c>
      <c r="AU193" s="124" t="s">
        <v>45</v>
      </c>
      <c r="AY193" s="10" t="s">
        <v>72</v>
      </c>
      <c r="BE193" s="125">
        <f>IF(N193="základní",J193,0)</f>
        <v>0</v>
      </c>
      <c r="BF193" s="125">
        <f>IF(N193="snížená",J193,0)</f>
        <v>0</v>
      </c>
      <c r="BG193" s="125">
        <f>IF(N193="zákl. přenesená",J193,0)</f>
        <v>0</v>
      </c>
      <c r="BH193" s="125">
        <f>IF(N193="sníž. přenesená",J193,0)</f>
        <v>0</v>
      </c>
      <c r="BI193" s="125">
        <f>IF(N193="nulová",J193,0)</f>
        <v>0</v>
      </c>
      <c r="BJ193" s="10" t="s">
        <v>44</v>
      </c>
      <c r="BK193" s="125">
        <f>ROUND(I193*H193,2)</f>
        <v>0</v>
      </c>
      <c r="BL193" s="10" t="s">
        <v>79</v>
      </c>
      <c r="BM193" s="124" t="s">
        <v>248</v>
      </c>
    </row>
    <row r="194" spans="1:65" s="2" customFormat="1" ht="19.5">
      <c r="A194" s="17"/>
      <c r="B194" s="18"/>
      <c r="C194" s="19"/>
      <c r="D194" s="126" t="s">
        <v>80</v>
      </c>
      <c r="E194" s="19"/>
      <c r="F194" s="127" t="s">
        <v>247</v>
      </c>
      <c r="G194" s="19"/>
      <c r="H194" s="19"/>
      <c r="I194" s="19"/>
      <c r="J194" s="19"/>
      <c r="K194" s="19"/>
      <c r="L194" s="20"/>
      <c r="M194" s="128"/>
      <c r="N194" s="129"/>
      <c r="O194" s="27"/>
      <c r="P194" s="27"/>
      <c r="Q194" s="27"/>
      <c r="R194" s="27"/>
      <c r="S194" s="27"/>
      <c r="T194" s="28"/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  <c r="AE194" s="17"/>
      <c r="AT194" s="10" t="s">
        <v>80</v>
      </c>
      <c r="AU194" s="10" t="s">
        <v>45</v>
      </c>
    </row>
    <row r="195" spans="1:65" s="2" customFormat="1" ht="24.2" customHeight="1">
      <c r="A195" s="17"/>
      <c r="B195" s="18"/>
      <c r="C195" s="114" t="s">
        <v>132</v>
      </c>
      <c r="D195" s="114" t="s">
        <v>74</v>
      </c>
      <c r="E195" s="115" t="s">
        <v>249</v>
      </c>
      <c r="F195" s="116" t="s">
        <v>250</v>
      </c>
      <c r="G195" s="117" t="s">
        <v>91</v>
      </c>
      <c r="H195" s="118">
        <v>17</v>
      </c>
      <c r="I195" s="119"/>
      <c r="J195" s="119">
        <f>ROUND(I195*H195,2)</f>
        <v>0</v>
      </c>
      <c r="K195" s="116" t="s">
        <v>78</v>
      </c>
      <c r="L195" s="20"/>
      <c r="M195" s="120" t="s">
        <v>0</v>
      </c>
      <c r="N195" s="121" t="s">
        <v>25</v>
      </c>
      <c r="O195" s="122">
        <v>0.31</v>
      </c>
      <c r="P195" s="122">
        <f>O195*H195</f>
        <v>5.27</v>
      </c>
      <c r="Q195" s="122">
        <v>0</v>
      </c>
      <c r="R195" s="122">
        <f>Q195*H195</f>
        <v>0</v>
      </c>
      <c r="S195" s="122">
        <v>0</v>
      </c>
      <c r="T195" s="123">
        <f>S195*H195</f>
        <v>0</v>
      </c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  <c r="AE195" s="17"/>
      <c r="AR195" s="124" t="s">
        <v>79</v>
      </c>
      <c r="AT195" s="124" t="s">
        <v>74</v>
      </c>
      <c r="AU195" s="124" t="s">
        <v>45</v>
      </c>
      <c r="AY195" s="10" t="s">
        <v>72</v>
      </c>
      <c r="BE195" s="125">
        <f>IF(N195="základní",J195,0)</f>
        <v>0</v>
      </c>
      <c r="BF195" s="125">
        <f>IF(N195="snížená",J195,0)</f>
        <v>0</v>
      </c>
      <c r="BG195" s="125">
        <f>IF(N195="zákl. přenesená",J195,0)</f>
        <v>0</v>
      </c>
      <c r="BH195" s="125">
        <f>IF(N195="sníž. přenesená",J195,0)</f>
        <v>0</v>
      </c>
      <c r="BI195" s="125">
        <f>IF(N195="nulová",J195,0)</f>
        <v>0</v>
      </c>
      <c r="BJ195" s="10" t="s">
        <v>44</v>
      </c>
      <c r="BK195" s="125">
        <f>ROUND(I195*H195,2)</f>
        <v>0</v>
      </c>
      <c r="BL195" s="10" t="s">
        <v>79</v>
      </c>
      <c r="BM195" s="124" t="s">
        <v>251</v>
      </c>
    </row>
    <row r="196" spans="1:65" s="2" customFormat="1" ht="29.25">
      <c r="A196" s="17"/>
      <c r="B196" s="18"/>
      <c r="C196" s="19"/>
      <c r="D196" s="126" t="s">
        <v>80</v>
      </c>
      <c r="E196" s="19"/>
      <c r="F196" s="127" t="s">
        <v>252</v>
      </c>
      <c r="G196" s="19"/>
      <c r="H196" s="19"/>
      <c r="I196" s="19"/>
      <c r="J196" s="19"/>
      <c r="K196" s="19"/>
      <c r="L196" s="20"/>
      <c r="M196" s="128"/>
      <c r="N196" s="129"/>
      <c r="O196" s="27"/>
      <c r="P196" s="27"/>
      <c r="Q196" s="27"/>
      <c r="R196" s="27"/>
      <c r="S196" s="27"/>
      <c r="T196" s="28"/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  <c r="AE196" s="17"/>
      <c r="AT196" s="10" t="s">
        <v>80</v>
      </c>
      <c r="AU196" s="10" t="s">
        <v>45</v>
      </c>
    </row>
    <row r="197" spans="1:65" s="9" customFormat="1">
      <c r="B197" s="140"/>
      <c r="C197" s="141"/>
      <c r="D197" s="126" t="s">
        <v>83</v>
      </c>
      <c r="E197" s="142" t="s">
        <v>0</v>
      </c>
      <c r="F197" s="143" t="s">
        <v>253</v>
      </c>
      <c r="G197" s="141"/>
      <c r="H197" s="142" t="s">
        <v>0</v>
      </c>
      <c r="I197" s="141"/>
      <c r="J197" s="141"/>
      <c r="K197" s="141"/>
      <c r="L197" s="144"/>
      <c r="M197" s="145"/>
      <c r="N197" s="146"/>
      <c r="O197" s="146"/>
      <c r="P197" s="146"/>
      <c r="Q197" s="146"/>
      <c r="R197" s="146"/>
      <c r="S197" s="146"/>
      <c r="T197" s="147"/>
      <c r="AT197" s="148" t="s">
        <v>83</v>
      </c>
      <c r="AU197" s="148" t="s">
        <v>45</v>
      </c>
      <c r="AV197" s="9" t="s">
        <v>44</v>
      </c>
      <c r="AW197" s="9" t="s">
        <v>17</v>
      </c>
      <c r="AX197" s="9" t="s">
        <v>43</v>
      </c>
      <c r="AY197" s="148" t="s">
        <v>72</v>
      </c>
    </row>
    <row r="198" spans="1:65" s="8" customFormat="1">
      <c r="B198" s="130"/>
      <c r="C198" s="131"/>
      <c r="D198" s="126" t="s">
        <v>83</v>
      </c>
      <c r="E198" s="132" t="s">
        <v>0</v>
      </c>
      <c r="F198" s="133" t="s">
        <v>116</v>
      </c>
      <c r="G198" s="131"/>
      <c r="H198" s="134">
        <v>17</v>
      </c>
      <c r="I198" s="131"/>
      <c r="J198" s="131"/>
      <c r="K198" s="131"/>
      <c r="L198" s="135"/>
      <c r="M198" s="136"/>
      <c r="N198" s="137"/>
      <c r="O198" s="137"/>
      <c r="P198" s="137"/>
      <c r="Q198" s="137"/>
      <c r="R198" s="137"/>
      <c r="S198" s="137"/>
      <c r="T198" s="138"/>
      <c r="AT198" s="139" t="s">
        <v>83</v>
      </c>
      <c r="AU198" s="139" t="s">
        <v>45</v>
      </c>
      <c r="AV198" s="8" t="s">
        <v>45</v>
      </c>
      <c r="AW198" s="8" t="s">
        <v>17</v>
      </c>
      <c r="AX198" s="8" t="s">
        <v>44</v>
      </c>
      <c r="AY198" s="139" t="s">
        <v>72</v>
      </c>
    </row>
    <row r="199" spans="1:65" s="2" customFormat="1" ht="21.75" customHeight="1">
      <c r="A199" s="17"/>
      <c r="B199" s="18"/>
      <c r="C199" s="149" t="s">
        <v>133</v>
      </c>
      <c r="D199" s="149" t="s">
        <v>129</v>
      </c>
      <c r="E199" s="150" t="s">
        <v>254</v>
      </c>
      <c r="F199" s="151" t="s">
        <v>255</v>
      </c>
      <c r="G199" s="152" t="s">
        <v>91</v>
      </c>
      <c r="H199" s="153">
        <v>17</v>
      </c>
      <c r="I199" s="154"/>
      <c r="J199" s="154">
        <f>ROUND(I199*H199,2)</f>
        <v>0</v>
      </c>
      <c r="K199" s="151" t="s">
        <v>78</v>
      </c>
      <c r="L199" s="155"/>
      <c r="M199" s="156" t="s">
        <v>0</v>
      </c>
      <c r="N199" s="157" t="s">
        <v>25</v>
      </c>
      <c r="O199" s="122">
        <v>0</v>
      </c>
      <c r="P199" s="122">
        <f>O199*H199</f>
        <v>0</v>
      </c>
      <c r="Q199" s="122">
        <v>2.1099999999999999E-3</v>
      </c>
      <c r="R199" s="122">
        <f>Q199*H199</f>
        <v>3.5869999999999999E-2</v>
      </c>
      <c r="S199" s="122">
        <v>0</v>
      </c>
      <c r="T199" s="123">
        <f>S199*H199</f>
        <v>0</v>
      </c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  <c r="AE199" s="17"/>
      <c r="AR199" s="124" t="s">
        <v>88</v>
      </c>
      <c r="AT199" s="124" t="s">
        <v>129</v>
      </c>
      <c r="AU199" s="124" t="s">
        <v>45</v>
      </c>
      <c r="AY199" s="10" t="s">
        <v>72</v>
      </c>
      <c r="BE199" s="125">
        <f>IF(N199="základní",J199,0)</f>
        <v>0</v>
      </c>
      <c r="BF199" s="125">
        <f>IF(N199="snížená",J199,0)</f>
        <v>0</v>
      </c>
      <c r="BG199" s="125">
        <f>IF(N199="zákl. přenesená",J199,0)</f>
        <v>0</v>
      </c>
      <c r="BH199" s="125">
        <f>IF(N199="sníž. přenesená",J199,0)</f>
        <v>0</v>
      </c>
      <c r="BI199" s="125">
        <f>IF(N199="nulová",J199,0)</f>
        <v>0</v>
      </c>
      <c r="BJ199" s="10" t="s">
        <v>44</v>
      </c>
      <c r="BK199" s="125">
        <f>ROUND(I199*H199,2)</f>
        <v>0</v>
      </c>
      <c r="BL199" s="10" t="s">
        <v>79</v>
      </c>
      <c r="BM199" s="124" t="s">
        <v>256</v>
      </c>
    </row>
    <row r="200" spans="1:65" s="2" customFormat="1">
      <c r="A200" s="17"/>
      <c r="B200" s="18"/>
      <c r="C200" s="19"/>
      <c r="D200" s="126" t="s">
        <v>80</v>
      </c>
      <c r="E200" s="19"/>
      <c r="F200" s="127" t="s">
        <v>255</v>
      </c>
      <c r="G200" s="19"/>
      <c r="H200" s="19"/>
      <c r="I200" s="19"/>
      <c r="J200" s="19"/>
      <c r="K200" s="19"/>
      <c r="L200" s="20"/>
      <c r="M200" s="128"/>
      <c r="N200" s="129"/>
      <c r="O200" s="27"/>
      <c r="P200" s="27"/>
      <c r="Q200" s="27"/>
      <c r="R200" s="27"/>
      <c r="S200" s="27"/>
      <c r="T200" s="28"/>
      <c r="U200" s="17"/>
      <c r="V200" s="17"/>
      <c r="W200" s="17"/>
      <c r="X200" s="17"/>
      <c r="Y200" s="17"/>
      <c r="Z200" s="17"/>
      <c r="AA200" s="17"/>
      <c r="AB200" s="17"/>
      <c r="AC200" s="17"/>
      <c r="AD200" s="17"/>
      <c r="AE200" s="17"/>
      <c r="AT200" s="10" t="s">
        <v>80</v>
      </c>
      <c r="AU200" s="10" t="s">
        <v>45</v>
      </c>
    </row>
    <row r="201" spans="1:65" s="8" customFormat="1">
      <c r="B201" s="130"/>
      <c r="C201" s="131"/>
      <c r="D201" s="126" t="s">
        <v>83</v>
      </c>
      <c r="E201" s="132" t="s">
        <v>0</v>
      </c>
      <c r="F201" s="133" t="s">
        <v>116</v>
      </c>
      <c r="G201" s="131"/>
      <c r="H201" s="134">
        <v>17</v>
      </c>
      <c r="I201" s="131"/>
      <c r="J201" s="131"/>
      <c r="K201" s="131"/>
      <c r="L201" s="135"/>
      <c r="M201" s="136"/>
      <c r="N201" s="137"/>
      <c r="O201" s="137"/>
      <c r="P201" s="137"/>
      <c r="Q201" s="137"/>
      <c r="R201" s="137"/>
      <c r="S201" s="137"/>
      <c r="T201" s="138"/>
      <c r="AT201" s="139" t="s">
        <v>83</v>
      </c>
      <c r="AU201" s="139" t="s">
        <v>45</v>
      </c>
      <c r="AV201" s="8" t="s">
        <v>45</v>
      </c>
      <c r="AW201" s="8" t="s">
        <v>17</v>
      </c>
      <c r="AX201" s="8" t="s">
        <v>44</v>
      </c>
      <c r="AY201" s="139" t="s">
        <v>72</v>
      </c>
    </row>
    <row r="202" spans="1:65" s="2" customFormat="1" ht="24.2" customHeight="1">
      <c r="A202" s="17"/>
      <c r="B202" s="18"/>
      <c r="C202" s="114" t="s">
        <v>134</v>
      </c>
      <c r="D202" s="114" t="s">
        <v>74</v>
      </c>
      <c r="E202" s="115" t="s">
        <v>257</v>
      </c>
      <c r="F202" s="116" t="s">
        <v>258</v>
      </c>
      <c r="G202" s="117" t="s">
        <v>149</v>
      </c>
      <c r="H202" s="118">
        <v>3</v>
      </c>
      <c r="I202" s="119"/>
      <c r="J202" s="119">
        <f>ROUND(I202*H202,2)</f>
        <v>0</v>
      </c>
      <c r="K202" s="116" t="s">
        <v>78</v>
      </c>
      <c r="L202" s="20"/>
      <c r="M202" s="120" t="s">
        <v>0</v>
      </c>
      <c r="N202" s="121" t="s">
        <v>25</v>
      </c>
      <c r="O202" s="122">
        <v>0.625</v>
      </c>
      <c r="P202" s="122">
        <f>O202*H202</f>
        <v>1.875</v>
      </c>
      <c r="Q202" s="122">
        <v>0</v>
      </c>
      <c r="R202" s="122">
        <f>Q202*H202</f>
        <v>0</v>
      </c>
      <c r="S202" s="122">
        <v>0</v>
      </c>
      <c r="T202" s="123">
        <f>S202*H202</f>
        <v>0</v>
      </c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  <c r="AE202" s="17"/>
      <c r="AR202" s="124" t="s">
        <v>79</v>
      </c>
      <c r="AT202" s="124" t="s">
        <v>74</v>
      </c>
      <c r="AU202" s="124" t="s">
        <v>45</v>
      </c>
      <c r="AY202" s="10" t="s">
        <v>72</v>
      </c>
      <c r="BE202" s="125">
        <f>IF(N202="základní",J202,0)</f>
        <v>0</v>
      </c>
      <c r="BF202" s="125">
        <f>IF(N202="snížená",J202,0)</f>
        <v>0</v>
      </c>
      <c r="BG202" s="125">
        <f>IF(N202="zákl. přenesená",J202,0)</f>
        <v>0</v>
      </c>
      <c r="BH202" s="125">
        <f>IF(N202="sníž. přenesená",J202,0)</f>
        <v>0</v>
      </c>
      <c r="BI202" s="125">
        <f>IF(N202="nulová",J202,0)</f>
        <v>0</v>
      </c>
      <c r="BJ202" s="10" t="s">
        <v>44</v>
      </c>
      <c r="BK202" s="125">
        <f>ROUND(I202*H202,2)</f>
        <v>0</v>
      </c>
      <c r="BL202" s="10" t="s">
        <v>79</v>
      </c>
      <c r="BM202" s="124" t="s">
        <v>259</v>
      </c>
    </row>
    <row r="203" spans="1:65" s="2" customFormat="1" ht="29.25">
      <c r="A203" s="17"/>
      <c r="B203" s="18"/>
      <c r="C203" s="19"/>
      <c r="D203" s="126" t="s">
        <v>80</v>
      </c>
      <c r="E203" s="19"/>
      <c r="F203" s="127" t="s">
        <v>260</v>
      </c>
      <c r="G203" s="19"/>
      <c r="H203" s="19"/>
      <c r="I203" s="19"/>
      <c r="J203" s="19"/>
      <c r="K203" s="19"/>
      <c r="L203" s="20"/>
      <c r="M203" s="128"/>
      <c r="N203" s="129"/>
      <c r="O203" s="27"/>
      <c r="P203" s="27"/>
      <c r="Q203" s="27"/>
      <c r="R203" s="27"/>
      <c r="S203" s="27"/>
      <c r="T203" s="28"/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  <c r="AE203" s="17"/>
      <c r="AT203" s="10" t="s">
        <v>80</v>
      </c>
      <c r="AU203" s="10" t="s">
        <v>45</v>
      </c>
    </row>
    <row r="204" spans="1:65" s="8" customFormat="1">
      <c r="B204" s="130"/>
      <c r="C204" s="131"/>
      <c r="D204" s="126" t="s">
        <v>83</v>
      </c>
      <c r="E204" s="132" t="s">
        <v>0</v>
      </c>
      <c r="F204" s="133" t="s">
        <v>82</v>
      </c>
      <c r="G204" s="131"/>
      <c r="H204" s="134">
        <v>3</v>
      </c>
      <c r="I204" s="131"/>
      <c r="J204" s="131"/>
      <c r="K204" s="131"/>
      <c r="L204" s="135"/>
      <c r="M204" s="136"/>
      <c r="N204" s="137"/>
      <c r="O204" s="137"/>
      <c r="P204" s="137"/>
      <c r="Q204" s="137"/>
      <c r="R204" s="137"/>
      <c r="S204" s="137"/>
      <c r="T204" s="138"/>
      <c r="AT204" s="139" t="s">
        <v>83</v>
      </c>
      <c r="AU204" s="139" t="s">
        <v>45</v>
      </c>
      <c r="AV204" s="8" t="s">
        <v>45</v>
      </c>
      <c r="AW204" s="8" t="s">
        <v>17</v>
      </c>
      <c r="AX204" s="8" t="s">
        <v>44</v>
      </c>
      <c r="AY204" s="139" t="s">
        <v>72</v>
      </c>
    </row>
    <row r="205" spans="1:65" s="2" customFormat="1" ht="16.5" customHeight="1">
      <c r="A205" s="17"/>
      <c r="B205" s="18"/>
      <c r="C205" s="149" t="s">
        <v>135</v>
      </c>
      <c r="D205" s="149" t="s">
        <v>129</v>
      </c>
      <c r="E205" s="150" t="s">
        <v>261</v>
      </c>
      <c r="F205" s="151" t="s">
        <v>262</v>
      </c>
      <c r="G205" s="152" t="s">
        <v>149</v>
      </c>
      <c r="H205" s="153">
        <v>1</v>
      </c>
      <c r="I205" s="154"/>
      <c r="J205" s="154">
        <f>ROUND(I205*H205,2)</f>
        <v>0</v>
      </c>
      <c r="K205" s="151" t="s">
        <v>78</v>
      </c>
      <c r="L205" s="155"/>
      <c r="M205" s="156" t="s">
        <v>0</v>
      </c>
      <c r="N205" s="157" t="s">
        <v>25</v>
      </c>
      <c r="O205" s="122">
        <v>0</v>
      </c>
      <c r="P205" s="122">
        <f>O205*H205</f>
        <v>0</v>
      </c>
      <c r="Q205" s="122">
        <v>3.8999999999999999E-4</v>
      </c>
      <c r="R205" s="122">
        <f>Q205*H205</f>
        <v>3.8999999999999999E-4</v>
      </c>
      <c r="S205" s="122">
        <v>0</v>
      </c>
      <c r="T205" s="123">
        <f>S205*H205</f>
        <v>0</v>
      </c>
      <c r="U205" s="17"/>
      <c r="V205" s="17"/>
      <c r="W205" s="17"/>
      <c r="X205" s="17"/>
      <c r="Y205" s="17"/>
      <c r="Z205" s="17"/>
      <c r="AA205" s="17"/>
      <c r="AB205" s="17"/>
      <c r="AC205" s="17"/>
      <c r="AD205" s="17"/>
      <c r="AE205" s="17"/>
      <c r="AR205" s="124" t="s">
        <v>88</v>
      </c>
      <c r="AT205" s="124" t="s">
        <v>129</v>
      </c>
      <c r="AU205" s="124" t="s">
        <v>45</v>
      </c>
      <c r="AY205" s="10" t="s">
        <v>72</v>
      </c>
      <c r="BE205" s="125">
        <f>IF(N205="základní",J205,0)</f>
        <v>0</v>
      </c>
      <c r="BF205" s="125">
        <f>IF(N205="snížená",J205,0)</f>
        <v>0</v>
      </c>
      <c r="BG205" s="125">
        <f>IF(N205="zákl. přenesená",J205,0)</f>
        <v>0</v>
      </c>
      <c r="BH205" s="125">
        <f>IF(N205="sníž. přenesená",J205,0)</f>
        <v>0</v>
      </c>
      <c r="BI205" s="125">
        <f>IF(N205="nulová",J205,0)</f>
        <v>0</v>
      </c>
      <c r="BJ205" s="10" t="s">
        <v>44</v>
      </c>
      <c r="BK205" s="125">
        <f>ROUND(I205*H205,2)</f>
        <v>0</v>
      </c>
      <c r="BL205" s="10" t="s">
        <v>79</v>
      </c>
      <c r="BM205" s="124" t="s">
        <v>263</v>
      </c>
    </row>
    <row r="206" spans="1:65" s="2" customFormat="1">
      <c r="A206" s="17"/>
      <c r="B206" s="18"/>
      <c r="C206" s="19"/>
      <c r="D206" s="126" t="s">
        <v>80</v>
      </c>
      <c r="E206" s="19"/>
      <c r="F206" s="127" t="s">
        <v>262</v>
      </c>
      <c r="G206" s="19"/>
      <c r="H206" s="19"/>
      <c r="I206" s="19"/>
      <c r="J206" s="19"/>
      <c r="K206" s="19"/>
      <c r="L206" s="20"/>
      <c r="M206" s="128"/>
      <c r="N206" s="129"/>
      <c r="O206" s="27"/>
      <c r="P206" s="27"/>
      <c r="Q206" s="27"/>
      <c r="R206" s="27"/>
      <c r="S206" s="27"/>
      <c r="T206" s="28"/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  <c r="AE206" s="17"/>
      <c r="AT206" s="10" t="s">
        <v>80</v>
      </c>
      <c r="AU206" s="10" t="s">
        <v>45</v>
      </c>
    </row>
    <row r="207" spans="1:65" s="2" customFormat="1" ht="16.5" customHeight="1">
      <c r="A207" s="17"/>
      <c r="B207" s="18"/>
      <c r="C207" s="149" t="s">
        <v>136</v>
      </c>
      <c r="D207" s="149" t="s">
        <v>129</v>
      </c>
      <c r="E207" s="150" t="s">
        <v>264</v>
      </c>
      <c r="F207" s="151" t="s">
        <v>265</v>
      </c>
      <c r="G207" s="152" t="s">
        <v>149</v>
      </c>
      <c r="H207" s="153">
        <v>1</v>
      </c>
      <c r="I207" s="154"/>
      <c r="J207" s="154">
        <f>ROUND(I207*H207,2)</f>
        <v>0</v>
      </c>
      <c r="K207" s="151" t="s">
        <v>78</v>
      </c>
      <c r="L207" s="155"/>
      <c r="M207" s="156" t="s">
        <v>0</v>
      </c>
      <c r="N207" s="157" t="s">
        <v>25</v>
      </c>
      <c r="O207" s="122">
        <v>0</v>
      </c>
      <c r="P207" s="122">
        <f>O207*H207</f>
        <v>0</v>
      </c>
      <c r="Q207" s="122">
        <v>4.8000000000000001E-4</v>
      </c>
      <c r="R207" s="122">
        <f>Q207*H207</f>
        <v>4.8000000000000001E-4</v>
      </c>
      <c r="S207" s="122">
        <v>0</v>
      </c>
      <c r="T207" s="123">
        <f>S207*H207</f>
        <v>0</v>
      </c>
      <c r="U207" s="17"/>
      <c r="V207" s="17"/>
      <c r="W207" s="17"/>
      <c r="X207" s="17"/>
      <c r="Y207" s="17"/>
      <c r="Z207" s="17"/>
      <c r="AA207" s="17"/>
      <c r="AB207" s="17"/>
      <c r="AC207" s="17"/>
      <c r="AD207" s="17"/>
      <c r="AE207" s="17"/>
      <c r="AR207" s="124" t="s">
        <v>88</v>
      </c>
      <c r="AT207" s="124" t="s">
        <v>129</v>
      </c>
      <c r="AU207" s="124" t="s">
        <v>45</v>
      </c>
      <c r="AY207" s="10" t="s">
        <v>72</v>
      </c>
      <c r="BE207" s="125">
        <f>IF(N207="základní",J207,0)</f>
        <v>0</v>
      </c>
      <c r="BF207" s="125">
        <f>IF(N207="snížená",J207,0)</f>
        <v>0</v>
      </c>
      <c r="BG207" s="125">
        <f>IF(N207="zákl. přenesená",J207,0)</f>
        <v>0</v>
      </c>
      <c r="BH207" s="125">
        <f>IF(N207="sníž. přenesená",J207,0)</f>
        <v>0</v>
      </c>
      <c r="BI207" s="125">
        <f>IF(N207="nulová",J207,0)</f>
        <v>0</v>
      </c>
      <c r="BJ207" s="10" t="s">
        <v>44</v>
      </c>
      <c r="BK207" s="125">
        <f>ROUND(I207*H207,2)</f>
        <v>0</v>
      </c>
      <c r="BL207" s="10" t="s">
        <v>79</v>
      </c>
      <c r="BM207" s="124" t="s">
        <v>266</v>
      </c>
    </row>
    <row r="208" spans="1:65" s="2" customFormat="1">
      <c r="A208" s="17"/>
      <c r="B208" s="18"/>
      <c r="C208" s="19"/>
      <c r="D208" s="126" t="s">
        <v>80</v>
      </c>
      <c r="E208" s="19"/>
      <c r="F208" s="127" t="s">
        <v>265</v>
      </c>
      <c r="G208" s="19"/>
      <c r="H208" s="19"/>
      <c r="I208" s="19"/>
      <c r="J208" s="19"/>
      <c r="K208" s="19"/>
      <c r="L208" s="20"/>
      <c r="M208" s="128"/>
      <c r="N208" s="129"/>
      <c r="O208" s="27"/>
      <c r="P208" s="27"/>
      <c r="Q208" s="27"/>
      <c r="R208" s="27"/>
      <c r="S208" s="27"/>
      <c r="T208" s="28"/>
      <c r="U208" s="17"/>
      <c r="V208" s="17"/>
      <c r="W208" s="17"/>
      <c r="X208" s="17"/>
      <c r="Y208" s="17"/>
      <c r="Z208" s="17"/>
      <c r="AA208" s="17"/>
      <c r="AB208" s="17"/>
      <c r="AC208" s="17"/>
      <c r="AD208" s="17"/>
      <c r="AE208" s="17"/>
      <c r="AT208" s="10" t="s">
        <v>80</v>
      </c>
      <c r="AU208" s="10" t="s">
        <v>45</v>
      </c>
    </row>
    <row r="209" spans="1:65" s="2" customFormat="1" ht="21.75" customHeight="1">
      <c r="A209" s="17"/>
      <c r="B209" s="18"/>
      <c r="C209" s="149" t="s">
        <v>137</v>
      </c>
      <c r="D209" s="149" t="s">
        <v>129</v>
      </c>
      <c r="E209" s="150" t="s">
        <v>267</v>
      </c>
      <c r="F209" s="151" t="s">
        <v>268</v>
      </c>
      <c r="G209" s="152" t="s">
        <v>149</v>
      </c>
      <c r="H209" s="153">
        <v>1</v>
      </c>
      <c r="I209" s="154"/>
      <c r="J209" s="154">
        <f>ROUND(I209*H209,2)</f>
        <v>0</v>
      </c>
      <c r="K209" s="151" t="s">
        <v>78</v>
      </c>
      <c r="L209" s="155"/>
      <c r="M209" s="156" t="s">
        <v>0</v>
      </c>
      <c r="N209" s="157" t="s">
        <v>25</v>
      </c>
      <c r="O209" s="122">
        <v>0</v>
      </c>
      <c r="P209" s="122">
        <f>O209*H209</f>
        <v>0</v>
      </c>
      <c r="Q209" s="122">
        <v>3.5999999999999999E-3</v>
      </c>
      <c r="R209" s="122">
        <f>Q209*H209</f>
        <v>3.5999999999999999E-3</v>
      </c>
      <c r="S209" s="122">
        <v>0</v>
      </c>
      <c r="T209" s="123">
        <f>S209*H209</f>
        <v>0</v>
      </c>
      <c r="U209" s="17"/>
      <c r="V209" s="17"/>
      <c r="W209" s="17"/>
      <c r="X209" s="17"/>
      <c r="Y209" s="17"/>
      <c r="Z209" s="17"/>
      <c r="AA209" s="17"/>
      <c r="AB209" s="17"/>
      <c r="AC209" s="17"/>
      <c r="AD209" s="17"/>
      <c r="AE209" s="17"/>
      <c r="AR209" s="124" t="s">
        <v>88</v>
      </c>
      <c r="AT209" s="124" t="s">
        <v>129</v>
      </c>
      <c r="AU209" s="124" t="s">
        <v>45</v>
      </c>
      <c r="AY209" s="10" t="s">
        <v>72</v>
      </c>
      <c r="BE209" s="125">
        <f>IF(N209="základní",J209,0)</f>
        <v>0</v>
      </c>
      <c r="BF209" s="125">
        <f>IF(N209="snížená",J209,0)</f>
        <v>0</v>
      </c>
      <c r="BG209" s="125">
        <f>IF(N209="zákl. přenesená",J209,0)</f>
        <v>0</v>
      </c>
      <c r="BH209" s="125">
        <f>IF(N209="sníž. přenesená",J209,0)</f>
        <v>0</v>
      </c>
      <c r="BI209" s="125">
        <f>IF(N209="nulová",J209,0)</f>
        <v>0</v>
      </c>
      <c r="BJ209" s="10" t="s">
        <v>44</v>
      </c>
      <c r="BK209" s="125">
        <f>ROUND(I209*H209,2)</f>
        <v>0</v>
      </c>
      <c r="BL209" s="10" t="s">
        <v>79</v>
      </c>
      <c r="BM209" s="124" t="s">
        <v>269</v>
      </c>
    </row>
    <row r="210" spans="1:65" s="2" customFormat="1">
      <c r="A210" s="17"/>
      <c r="B210" s="18"/>
      <c r="C210" s="19"/>
      <c r="D210" s="126" t="s">
        <v>80</v>
      </c>
      <c r="E210" s="19"/>
      <c r="F210" s="127" t="s">
        <v>268</v>
      </c>
      <c r="G210" s="19"/>
      <c r="H210" s="19"/>
      <c r="I210" s="19"/>
      <c r="J210" s="19"/>
      <c r="K210" s="19"/>
      <c r="L210" s="20"/>
      <c r="M210" s="128"/>
      <c r="N210" s="129"/>
      <c r="O210" s="27"/>
      <c r="P210" s="27"/>
      <c r="Q210" s="27"/>
      <c r="R210" s="27"/>
      <c r="S210" s="27"/>
      <c r="T210" s="28"/>
      <c r="U210" s="17"/>
      <c r="V210" s="17"/>
      <c r="W210" s="17"/>
      <c r="X210" s="17"/>
      <c r="Y210" s="17"/>
      <c r="Z210" s="17"/>
      <c r="AA210" s="17"/>
      <c r="AB210" s="17"/>
      <c r="AC210" s="17"/>
      <c r="AD210" s="17"/>
      <c r="AE210" s="17"/>
      <c r="AT210" s="10" t="s">
        <v>80</v>
      </c>
      <c r="AU210" s="10" t="s">
        <v>45</v>
      </c>
    </row>
    <row r="211" spans="1:65" s="2" customFormat="1" ht="21.75" customHeight="1">
      <c r="A211" s="17"/>
      <c r="B211" s="18"/>
      <c r="C211" s="114" t="s">
        <v>139</v>
      </c>
      <c r="D211" s="114" t="s">
        <v>74</v>
      </c>
      <c r="E211" s="115" t="s">
        <v>270</v>
      </c>
      <c r="F211" s="116" t="s">
        <v>271</v>
      </c>
      <c r="G211" s="117" t="s">
        <v>149</v>
      </c>
      <c r="H211" s="118">
        <v>1</v>
      </c>
      <c r="I211" s="119"/>
      <c r="J211" s="119">
        <f>ROUND(I211*H211,2)</f>
        <v>0</v>
      </c>
      <c r="K211" s="116" t="s">
        <v>78</v>
      </c>
      <c r="L211" s="20"/>
      <c r="M211" s="120" t="s">
        <v>0</v>
      </c>
      <c r="N211" s="121" t="s">
        <v>25</v>
      </c>
      <c r="O211" s="122">
        <v>1.554</v>
      </c>
      <c r="P211" s="122">
        <f>O211*H211</f>
        <v>1.554</v>
      </c>
      <c r="Q211" s="122">
        <v>1.6199999999999999E-3</v>
      </c>
      <c r="R211" s="122">
        <f>Q211*H211</f>
        <v>1.6199999999999999E-3</v>
      </c>
      <c r="S211" s="122">
        <v>0</v>
      </c>
      <c r="T211" s="123">
        <f>S211*H211</f>
        <v>0</v>
      </c>
      <c r="U211" s="17"/>
      <c r="V211" s="17"/>
      <c r="W211" s="17"/>
      <c r="X211" s="17"/>
      <c r="Y211" s="17"/>
      <c r="Z211" s="17"/>
      <c r="AA211" s="17"/>
      <c r="AB211" s="17"/>
      <c r="AC211" s="17"/>
      <c r="AD211" s="17"/>
      <c r="AE211" s="17"/>
      <c r="AR211" s="124" t="s">
        <v>79</v>
      </c>
      <c r="AT211" s="124" t="s">
        <v>74</v>
      </c>
      <c r="AU211" s="124" t="s">
        <v>45</v>
      </c>
      <c r="AY211" s="10" t="s">
        <v>72</v>
      </c>
      <c r="BE211" s="125">
        <f>IF(N211="základní",J211,0)</f>
        <v>0</v>
      </c>
      <c r="BF211" s="125">
        <f>IF(N211="snížená",J211,0)</f>
        <v>0</v>
      </c>
      <c r="BG211" s="125">
        <f>IF(N211="zákl. přenesená",J211,0)</f>
        <v>0</v>
      </c>
      <c r="BH211" s="125">
        <f>IF(N211="sníž. přenesená",J211,0)</f>
        <v>0</v>
      </c>
      <c r="BI211" s="125">
        <f>IF(N211="nulová",J211,0)</f>
        <v>0</v>
      </c>
      <c r="BJ211" s="10" t="s">
        <v>44</v>
      </c>
      <c r="BK211" s="125">
        <f>ROUND(I211*H211,2)</f>
        <v>0</v>
      </c>
      <c r="BL211" s="10" t="s">
        <v>79</v>
      </c>
      <c r="BM211" s="124" t="s">
        <v>272</v>
      </c>
    </row>
    <row r="212" spans="1:65" s="2" customFormat="1" ht="29.25">
      <c r="A212" s="17"/>
      <c r="B212" s="18"/>
      <c r="C212" s="19"/>
      <c r="D212" s="126" t="s">
        <v>80</v>
      </c>
      <c r="E212" s="19"/>
      <c r="F212" s="127" t="s">
        <v>273</v>
      </c>
      <c r="G212" s="19"/>
      <c r="H212" s="19"/>
      <c r="I212" s="19"/>
      <c r="J212" s="19"/>
      <c r="K212" s="19"/>
      <c r="L212" s="20"/>
      <c r="M212" s="128"/>
      <c r="N212" s="129"/>
      <c r="O212" s="27"/>
      <c r="P212" s="27"/>
      <c r="Q212" s="27"/>
      <c r="R212" s="27"/>
      <c r="S212" s="27"/>
      <c r="T212" s="28"/>
      <c r="U212" s="17"/>
      <c r="V212" s="17"/>
      <c r="W212" s="17"/>
      <c r="X212" s="17"/>
      <c r="Y212" s="17"/>
      <c r="Z212" s="17"/>
      <c r="AA212" s="17"/>
      <c r="AB212" s="17"/>
      <c r="AC212" s="17"/>
      <c r="AD212" s="17"/>
      <c r="AE212" s="17"/>
      <c r="AT212" s="10" t="s">
        <v>80</v>
      </c>
      <c r="AU212" s="10" t="s">
        <v>45</v>
      </c>
    </row>
    <row r="213" spans="1:65" s="2" customFormat="1" ht="24.2" customHeight="1">
      <c r="A213" s="17"/>
      <c r="B213" s="18"/>
      <c r="C213" s="149" t="s">
        <v>140</v>
      </c>
      <c r="D213" s="149" t="s">
        <v>129</v>
      </c>
      <c r="E213" s="150" t="s">
        <v>274</v>
      </c>
      <c r="F213" s="151" t="s">
        <v>275</v>
      </c>
      <c r="G213" s="152" t="s">
        <v>149</v>
      </c>
      <c r="H213" s="153">
        <v>1</v>
      </c>
      <c r="I213" s="154"/>
      <c r="J213" s="154">
        <f>ROUND(I213*H213,2)</f>
        <v>0</v>
      </c>
      <c r="K213" s="151" t="s">
        <v>78</v>
      </c>
      <c r="L213" s="155"/>
      <c r="M213" s="156" t="s">
        <v>0</v>
      </c>
      <c r="N213" s="157" t="s">
        <v>25</v>
      </c>
      <c r="O213" s="122">
        <v>0</v>
      </c>
      <c r="P213" s="122">
        <f>O213*H213</f>
        <v>0</v>
      </c>
      <c r="Q213" s="122">
        <v>1.7999999999999999E-2</v>
      </c>
      <c r="R213" s="122">
        <f>Q213*H213</f>
        <v>1.7999999999999999E-2</v>
      </c>
      <c r="S213" s="122">
        <v>0</v>
      </c>
      <c r="T213" s="123">
        <f>S213*H213</f>
        <v>0</v>
      </c>
      <c r="U213" s="17"/>
      <c r="V213" s="17"/>
      <c r="W213" s="17"/>
      <c r="X213" s="17"/>
      <c r="Y213" s="17"/>
      <c r="Z213" s="17"/>
      <c r="AA213" s="17"/>
      <c r="AB213" s="17"/>
      <c r="AC213" s="17"/>
      <c r="AD213" s="17"/>
      <c r="AE213" s="17"/>
      <c r="AR213" s="124" t="s">
        <v>88</v>
      </c>
      <c r="AT213" s="124" t="s">
        <v>129</v>
      </c>
      <c r="AU213" s="124" t="s">
        <v>45</v>
      </c>
      <c r="AY213" s="10" t="s">
        <v>72</v>
      </c>
      <c r="BE213" s="125">
        <f>IF(N213="základní",J213,0)</f>
        <v>0</v>
      </c>
      <c r="BF213" s="125">
        <f>IF(N213="snížená",J213,0)</f>
        <v>0</v>
      </c>
      <c r="BG213" s="125">
        <f>IF(N213="zákl. přenesená",J213,0)</f>
        <v>0</v>
      </c>
      <c r="BH213" s="125">
        <f>IF(N213="sníž. přenesená",J213,0)</f>
        <v>0</v>
      </c>
      <c r="BI213" s="125">
        <f>IF(N213="nulová",J213,0)</f>
        <v>0</v>
      </c>
      <c r="BJ213" s="10" t="s">
        <v>44</v>
      </c>
      <c r="BK213" s="125">
        <f>ROUND(I213*H213,2)</f>
        <v>0</v>
      </c>
      <c r="BL213" s="10" t="s">
        <v>79</v>
      </c>
      <c r="BM213" s="124" t="s">
        <v>276</v>
      </c>
    </row>
    <row r="214" spans="1:65" s="2" customFormat="1" ht="19.5">
      <c r="A214" s="17"/>
      <c r="B214" s="18"/>
      <c r="C214" s="19"/>
      <c r="D214" s="126" t="s">
        <v>80</v>
      </c>
      <c r="E214" s="19"/>
      <c r="F214" s="127" t="s">
        <v>275</v>
      </c>
      <c r="G214" s="19"/>
      <c r="H214" s="19"/>
      <c r="I214" s="19"/>
      <c r="J214" s="19"/>
      <c r="K214" s="19"/>
      <c r="L214" s="20"/>
      <c r="M214" s="128"/>
      <c r="N214" s="129"/>
      <c r="O214" s="27"/>
      <c r="P214" s="27"/>
      <c r="Q214" s="27"/>
      <c r="R214" s="27"/>
      <c r="S214" s="27"/>
      <c r="T214" s="28"/>
      <c r="U214" s="17"/>
      <c r="V214" s="17"/>
      <c r="W214" s="17"/>
      <c r="X214" s="17"/>
      <c r="Y214" s="17"/>
      <c r="Z214" s="17"/>
      <c r="AA214" s="17"/>
      <c r="AB214" s="17"/>
      <c r="AC214" s="17"/>
      <c r="AD214" s="17"/>
      <c r="AE214" s="17"/>
      <c r="AT214" s="10" t="s">
        <v>80</v>
      </c>
      <c r="AU214" s="10" t="s">
        <v>45</v>
      </c>
    </row>
    <row r="215" spans="1:65" s="2" customFormat="1" ht="21.75" customHeight="1">
      <c r="A215" s="17"/>
      <c r="B215" s="18"/>
      <c r="C215" s="114" t="s">
        <v>141</v>
      </c>
      <c r="D215" s="114" t="s">
        <v>74</v>
      </c>
      <c r="E215" s="115" t="s">
        <v>277</v>
      </c>
      <c r="F215" s="116" t="s">
        <v>278</v>
      </c>
      <c r="G215" s="117" t="s">
        <v>149</v>
      </c>
      <c r="H215" s="118">
        <v>1</v>
      </c>
      <c r="I215" s="119"/>
      <c r="J215" s="119">
        <f>ROUND(I215*H215,2)</f>
        <v>0</v>
      </c>
      <c r="K215" s="116" t="s">
        <v>78</v>
      </c>
      <c r="L215" s="20"/>
      <c r="M215" s="120" t="s">
        <v>0</v>
      </c>
      <c r="N215" s="121" t="s">
        <v>25</v>
      </c>
      <c r="O215" s="122">
        <v>2.1280000000000001</v>
      </c>
      <c r="P215" s="122">
        <f>O215*H215</f>
        <v>2.1280000000000001</v>
      </c>
      <c r="Q215" s="122">
        <v>2.96E-3</v>
      </c>
      <c r="R215" s="122">
        <f>Q215*H215</f>
        <v>2.96E-3</v>
      </c>
      <c r="S215" s="122">
        <v>0</v>
      </c>
      <c r="T215" s="123">
        <f>S215*H215</f>
        <v>0</v>
      </c>
      <c r="U215" s="17"/>
      <c r="V215" s="17"/>
      <c r="W215" s="17"/>
      <c r="X215" s="17"/>
      <c r="Y215" s="17"/>
      <c r="Z215" s="17"/>
      <c r="AA215" s="17"/>
      <c r="AB215" s="17"/>
      <c r="AC215" s="17"/>
      <c r="AD215" s="17"/>
      <c r="AE215" s="17"/>
      <c r="AR215" s="124" t="s">
        <v>79</v>
      </c>
      <c r="AT215" s="124" t="s">
        <v>74</v>
      </c>
      <c r="AU215" s="124" t="s">
        <v>45</v>
      </c>
      <c r="AY215" s="10" t="s">
        <v>72</v>
      </c>
      <c r="BE215" s="125">
        <f>IF(N215="základní",J215,0)</f>
        <v>0</v>
      </c>
      <c r="BF215" s="125">
        <f>IF(N215="snížená",J215,0)</f>
        <v>0</v>
      </c>
      <c r="BG215" s="125">
        <f>IF(N215="zákl. přenesená",J215,0)</f>
        <v>0</v>
      </c>
      <c r="BH215" s="125">
        <f>IF(N215="sníž. přenesená",J215,0)</f>
        <v>0</v>
      </c>
      <c r="BI215" s="125">
        <f>IF(N215="nulová",J215,0)</f>
        <v>0</v>
      </c>
      <c r="BJ215" s="10" t="s">
        <v>44</v>
      </c>
      <c r="BK215" s="125">
        <f>ROUND(I215*H215,2)</f>
        <v>0</v>
      </c>
      <c r="BL215" s="10" t="s">
        <v>79</v>
      </c>
      <c r="BM215" s="124" t="s">
        <v>279</v>
      </c>
    </row>
    <row r="216" spans="1:65" s="2" customFormat="1" ht="29.25">
      <c r="A216" s="17"/>
      <c r="B216" s="18"/>
      <c r="C216" s="19"/>
      <c r="D216" s="126" t="s">
        <v>80</v>
      </c>
      <c r="E216" s="19"/>
      <c r="F216" s="127" t="s">
        <v>280</v>
      </c>
      <c r="G216" s="19"/>
      <c r="H216" s="19"/>
      <c r="I216" s="19"/>
      <c r="J216" s="19"/>
      <c r="K216" s="19"/>
      <c r="L216" s="20"/>
      <c r="M216" s="128"/>
      <c r="N216" s="129"/>
      <c r="O216" s="27"/>
      <c r="P216" s="27"/>
      <c r="Q216" s="27"/>
      <c r="R216" s="27"/>
      <c r="S216" s="27"/>
      <c r="T216" s="28"/>
      <c r="U216" s="17"/>
      <c r="V216" s="17"/>
      <c r="W216" s="17"/>
      <c r="X216" s="17"/>
      <c r="Y216" s="17"/>
      <c r="Z216" s="17"/>
      <c r="AA216" s="17"/>
      <c r="AB216" s="17"/>
      <c r="AC216" s="17"/>
      <c r="AD216" s="17"/>
      <c r="AE216" s="17"/>
      <c r="AT216" s="10" t="s">
        <v>80</v>
      </c>
      <c r="AU216" s="10" t="s">
        <v>45</v>
      </c>
    </row>
    <row r="217" spans="1:65" s="2" customFormat="1" ht="24.2" customHeight="1">
      <c r="A217" s="17"/>
      <c r="B217" s="18"/>
      <c r="C217" s="149" t="s">
        <v>142</v>
      </c>
      <c r="D217" s="149" t="s">
        <v>129</v>
      </c>
      <c r="E217" s="150" t="s">
        <v>281</v>
      </c>
      <c r="F217" s="151" t="s">
        <v>282</v>
      </c>
      <c r="G217" s="152" t="s">
        <v>149</v>
      </c>
      <c r="H217" s="153">
        <v>1</v>
      </c>
      <c r="I217" s="154"/>
      <c r="J217" s="154">
        <f>ROUND(I217*H217,2)</f>
        <v>0</v>
      </c>
      <c r="K217" s="151" t="s">
        <v>78</v>
      </c>
      <c r="L217" s="155"/>
      <c r="M217" s="156" t="s">
        <v>0</v>
      </c>
      <c r="N217" s="157" t="s">
        <v>25</v>
      </c>
      <c r="O217" s="122">
        <v>0</v>
      </c>
      <c r="P217" s="122">
        <f>O217*H217</f>
        <v>0</v>
      </c>
      <c r="Q217" s="122">
        <v>4.5999999999999999E-2</v>
      </c>
      <c r="R217" s="122">
        <f>Q217*H217</f>
        <v>4.5999999999999999E-2</v>
      </c>
      <c r="S217" s="122">
        <v>0</v>
      </c>
      <c r="T217" s="123">
        <f>S217*H217</f>
        <v>0</v>
      </c>
      <c r="U217" s="17"/>
      <c r="V217" s="17"/>
      <c r="W217" s="17"/>
      <c r="X217" s="17"/>
      <c r="Y217" s="17"/>
      <c r="Z217" s="17"/>
      <c r="AA217" s="17"/>
      <c r="AB217" s="17"/>
      <c r="AC217" s="17"/>
      <c r="AD217" s="17"/>
      <c r="AE217" s="17"/>
      <c r="AR217" s="124" t="s">
        <v>88</v>
      </c>
      <c r="AT217" s="124" t="s">
        <v>129</v>
      </c>
      <c r="AU217" s="124" t="s">
        <v>45</v>
      </c>
      <c r="AY217" s="10" t="s">
        <v>72</v>
      </c>
      <c r="BE217" s="125">
        <f>IF(N217="základní",J217,0)</f>
        <v>0</v>
      </c>
      <c r="BF217" s="125">
        <f>IF(N217="snížená",J217,0)</f>
        <v>0</v>
      </c>
      <c r="BG217" s="125">
        <f>IF(N217="zákl. přenesená",J217,0)</f>
        <v>0</v>
      </c>
      <c r="BH217" s="125">
        <f>IF(N217="sníž. přenesená",J217,0)</f>
        <v>0</v>
      </c>
      <c r="BI217" s="125">
        <f>IF(N217="nulová",J217,0)</f>
        <v>0</v>
      </c>
      <c r="BJ217" s="10" t="s">
        <v>44</v>
      </c>
      <c r="BK217" s="125">
        <f>ROUND(I217*H217,2)</f>
        <v>0</v>
      </c>
      <c r="BL217" s="10" t="s">
        <v>79</v>
      </c>
      <c r="BM217" s="124" t="s">
        <v>283</v>
      </c>
    </row>
    <row r="218" spans="1:65" s="2" customFormat="1" ht="19.5">
      <c r="A218" s="17"/>
      <c r="B218" s="18"/>
      <c r="C218" s="19"/>
      <c r="D218" s="126" t="s">
        <v>80</v>
      </c>
      <c r="E218" s="19"/>
      <c r="F218" s="127" t="s">
        <v>282</v>
      </c>
      <c r="G218" s="19"/>
      <c r="H218" s="19"/>
      <c r="I218" s="19"/>
      <c r="J218" s="19"/>
      <c r="K218" s="19"/>
      <c r="L218" s="20"/>
      <c r="M218" s="128"/>
      <c r="N218" s="129"/>
      <c r="O218" s="27"/>
      <c r="P218" s="27"/>
      <c r="Q218" s="27"/>
      <c r="R218" s="27"/>
      <c r="S218" s="27"/>
      <c r="T218" s="28"/>
      <c r="U218" s="17"/>
      <c r="V218" s="17"/>
      <c r="W218" s="17"/>
      <c r="X218" s="17"/>
      <c r="Y218" s="17"/>
      <c r="Z218" s="17"/>
      <c r="AA218" s="17"/>
      <c r="AB218" s="17"/>
      <c r="AC218" s="17"/>
      <c r="AD218" s="17"/>
      <c r="AE218" s="17"/>
      <c r="AT218" s="10" t="s">
        <v>80</v>
      </c>
      <c r="AU218" s="10" t="s">
        <v>45</v>
      </c>
    </row>
    <row r="219" spans="1:65" s="2" customFormat="1" ht="24.2" customHeight="1">
      <c r="A219" s="17"/>
      <c r="B219" s="18"/>
      <c r="C219" s="149" t="s">
        <v>143</v>
      </c>
      <c r="D219" s="149" t="s">
        <v>129</v>
      </c>
      <c r="E219" s="150" t="s">
        <v>284</v>
      </c>
      <c r="F219" s="151" t="s">
        <v>285</v>
      </c>
      <c r="G219" s="152" t="s">
        <v>149</v>
      </c>
      <c r="H219" s="153">
        <v>2</v>
      </c>
      <c r="I219" s="154"/>
      <c r="J219" s="154">
        <f>ROUND(I219*H219,2)</f>
        <v>0</v>
      </c>
      <c r="K219" s="151" t="s">
        <v>0</v>
      </c>
      <c r="L219" s="155"/>
      <c r="M219" s="156" t="s">
        <v>0</v>
      </c>
      <c r="N219" s="157" t="s">
        <v>25</v>
      </c>
      <c r="O219" s="122">
        <v>0</v>
      </c>
      <c r="P219" s="122">
        <f>O219*H219</f>
        <v>0</v>
      </c>
      <c r="Q219" s="122">
        <v>4.0000000000000001E-3</v>
      </c>
      <c r="R219" s="122">
        <f>Q219*H219</f>
        <v>8.0000000000000002E-3</v>
      </c>
      <c r="S219" s="122">
        <v>0</v>
      </c>
      <c r="T219" s="123">
        <f>S219*H219</f>
        <v>0</v>
      </c>
      <c r="U219" s="17"/>
      <c r="V219" s="17"/>
      <c r="W219" s="17"/>
      <c r="X219" s="17"/>
      <c r="Y219" s="17"/>
      <c r="Z219" s="17"/>
      <c r="AA219" s="17"/>
      <c r="AB219" s="17"/>
      <c r="AC219" s="17"/>
      <c r="AD219" s="17"/>
      <c r="AE219" s="17"/>
      <c r="AR219" s="124" t="s">
        <v>88</v>
      </c>
      <c r="AT219" s="124" t="s">
        <v>129</v>
      </c>
      <c r="AU219" s="124" t="s">
        <v>45</v>
      </c>
      <c r="AY219" s="10" t="s">
        <v>72</v>
      </c>
      <c r="BE219" s="125">
        <f>IF(N219="základní",J219,0)</f>
        <v>0</v>
      </c>
      <c r="BF219" s="125">
        <f>IF(N219="snížená",J219,0)</f>
        <v>0</v>
      </c>
      <c r="BG219" s="125">
        <f>IF(N219="zákl. přenesená",J219,0)</f>
        <v>0</v>
      </c>
      <c r="BH219" s="125">
        <f>IF(N219="sníž. přenesená",J219,0)</f>
        <v>0</v>
      </c>
      <c r="BI219" s="125">
        <f>IF(N219="nulová",J219,0)</f>
        <v>0</v>
      </c>
      <c r="BJ219" s="10" t="s">
        <v>44</v>
      </c>
      <c r="BK219" s="125">
        <f>ROUND(I219*H219,2)</f>
        <v>0</v>
      </c>
      <c r="BL219" s="10" t="s">
        <v>79</v>
      </c>
      <c r="BM219" s="124" t="s">
        <v>286</v>
      </c>
    </row>
    <row r="220" spans="1:65" s="2" customFormat="1" ht="19.5">
      <c r="A220" s="17"/>
      <c r="B220" s="18"/>
      <c r="C220" s="19"/>
      <c r="D220" s="126" t="s">
        <v>80</v>
      </c>
      <c r="E220" s="19"/>
      <c r="F220" s="127" t="s">
        <v>285</v>
      </c>
      <c r="G220" s="19"/>
      <c r="H220" s="19"/>
      <c r="I220" s="19"/>
      <c r="J220" s="19"/>
      <c r="K220" s="19"/>
      <c r="L220" s="20"/>
      <c r="M220" s="128"/>
      <c r="N220" s="129"/>
      <c r="O220" s="27"/>
      <c r="P220" s="27"/>
      <c r="Q220" s="27"/>
      <c r="R220" s="27"/>
      <c r="S220" s="27"/>
      <c r="T220" s="28"/>
      <c r="U220" s="17"/>
      <c r="V220" s="17"/>
      <c r="W220" s="17"/>
      <c r="X220" s="17"/>
      <c r="Y220" s="17"/>
      <c r="Z220" s="17"/>
      <c r="AA220" s="17"/>
      <c r="AB220" s="17"/>
      <c r="AC220" s="17"/>
      <c r="AD220" s="17"/>
      <c r="AE220" s="17"/>
      <c r="AT220" s="10" t="s">
        <v>80</v>
      </c>
      <c r="AU220" s="10" t="s">
        <v>45</v>
      </c>
    </row>
    <row r="221" spans="1:65" s="2" customFormat="1" ht="16.5" customHeight="1">
      <c r="A221" s="17"/>
      <c r="B221" s="18"/>
      <c r="C221" s="114" t="s">
        <v>144</v>
      </c>
      <c r="D221" s="114" t="s">
        <v>74</v>
      </c>
      <c r="E221" s="115" t="s">
        <v>287</v>
      </c>
      <c r="F221" s="116" t="s">
        <v>288</v>
      </c>
      <c r="G221" s="117" t="s">
        <v>91</v>
      </c>
      <c r="H221" s="118">
        <v>16.3</v>
      </c>
      <c r="I221" s="119"/>
      <c r="J221" s="119">
        <f>ROUND(I221*H221,2)</f>
        <v>0</v>
      </c>
      <c r="K221" s="116" t="s">
        <v>78</v>
      </c>
      <c r="L221" s="20"/>
      <c r="M221" s="120" t="s">
        <v>0</v>
      </c>
      <c r="N221" s="121" t="s">
        <v>25</v>
      </c>
      <c r="O221" s="122">
        <v>4.3999999999999997E-2</v>
      </c>
      <c r="P221" s="122">
        <f>O221*H221</f>
        <v>0.71719999999999995</v>
      </c>
      <c r="Q221" s="122">
        <v>0</v>
      </c>
      <c r="R221" s="122">
        <f>Q221*H221</f>
        <v>0</v>
      </c>
      <c r="S221" s="122">
        <v>0</v>
      </c>
      <c r="T221" s="123">
        <f>S221*H221</f>
        <v>0</v>
      </c>
      <c r="U221" s="17"/>
      <c r="V221" s="17"/>
      <c r="W221" s="17"/>
      <c r="X221" s="17"/>
      <c r="Y221" s="17"/>
      <c r="Z221" s="17"/>
      <c r="AA221" s="17"/>
      <c r="AB221" s="17"/>
      <c r="AC221" s="17"/>
      <c r="AD221" s="17"/>
      <c r="AE221" s="17"/>
      <c r="AR221" s="124" t="s">
        <v>79</v>
      </c>
      <c r="AT221" s="124" t="s">
        <v>74</v>
      </c>
      <c r="AU221" s="124" t="s">
        <v>45</v>
      </c>
      <c r="AY221" s="10" t="s">
        <v>72</v>
      </c>
      <c r="BE221" s="125">
        <f>IF(N221="základní",J221,0)</f>
        <v>0</v>
      </c>
      <c r="BF221" s="125">
        <f>IF(N221="snížená",J221,0)</f>
        <v>0</v>
      </c>
      <c r="BG221" s="125">
        <f>IF(N221="zákl. přenesená",J221,0)</f>
        <v>0</v>
      </c>
      <c r="BH221" s="125">
        <f>IF(N221="sníž. přenesená",J221,0)</f>
        <v>0</v>
      </c>
      <c r="BI221" s="125">
        <f>IF(N221="nulová",J221,0)</f>
        <v>0</v>
      </c>
      <c r="BJ221" s="10" t="s">
        <v>44</v>
      </c>
      <c r="BK221" s="125">
        <f>ROUND(I221*H221,2)</f>
        <v>0</v>
      </c>
      <c r="BL221" s="10" t="s">
        <v>79</v>
      </c>
      <c r="BM221" s="124" t="s">
        <v>289</v>
      </c>
    </row>
    <row r="222" spans="1:65" s="2" customFormat="1">
      <c r="A222" s="17"/>
      <c r="B222" s="18"/>
      <c r="C222" s="19"/>
      <c r="D222" s="126" t="s">
        <v>80</v>
      </c>
      <c r="E222" s="19"/>
      <c r="F222" s="127" t="s">
        <v>290</v>
      </c>
      <c r="G222" s="19"/>
      <c r="H222" s="19"/>
      <c r="I222" s="19"/>
      <c r="J222" s="19"/>
      <c r="K222" s="19"/>
      <c r="L222" s="20"/>
      <c r="M222" s="128"/>
      <c r="N222" s="129"/>
      <c r="O222" s="27"/>
      <c r="P222" s="27"/>
      <c r="Q222" s="27"/>
      <c r="R222" s="27"/>
      <c r="S222" s="27"/>
      <c r="T222" s="28"/>
      <c r="U222" s="17"/>
      <c r="V222" s="17"/>
      <c r="W222" s="17"/>
      <c r="X222" s="17"/>
      <c r="Y222" s="17"/>
      <c r="Z222" s="17"/>
      <c r="AA222" s="17"/>
      <c r="AB222" s="17"/>
      <c r="AC222" s="17"/>
      <c r="AD222" s="17"/>
      <c r="AE222" s="17"/>
      <c r="AT222" s="10" t="s">
        <v>80</v>
      </c>
      <c r="AU222" s="10" t="s">
        <v>45</v>
      </c>
    </row>
    <row r="223" spans="1:65" s="2" customFormat="1" ht="24.2" customHeight="1">
      <c r="A223" s="17"/>
      <c r="B223" s="18"/>
      <c r="C223" s="114" t="s">
        <v>145</v>
      </c>
      <c r="D223" s="114" t="s">
        <v>74</v>
      </c>
      <c r="E223" s="115" t="s">
        <v>291</v>
      </c>
      <c r="F223" s="116" t="s">
        <v>292</v>
      </c>
      <c r="G223" s="117" t="s">
        <v>91</v>
      </c>
      <c r="H223" s="118">
        <v>16.3</v>
      </c>
      <c r="I223" s="119"/>
      <c r="J223" s="119">
        <f>ROUND(I223*H223,2)</f>
        <v>0</v>
      </c>
      <c r="K223" s="116" t="s">
        <v>78</v>
      </c>
      <c r="L223" s="20"/>
      <c r="M223" s="120" t="s">
        <v>0</v>
      </c>
      <c r="N223" s="121" t="s">
        <v>25</v>
      </c>
      <c r="O223" s="122">
        <v>7.9000000000000001E-2</v>
      </c>
      <c r="P223" s="122">
        <f>O223*H223</f>
        <v>1.2877000000000001</v>
      </c>
      <c r="Q223" s="122">
        <v>0</v>
      </c>
      <c r="R223" s="122">
        <f>Q223*H223</f>
        <v>0</v>
      </c>
      <c r="S223" s="122">
        <v>0</v>
      </c>
      <c r="T223" s="123">
        <f>S223*H223</f>
        <v>0</v>
      </c>
      <c r="U223" s="17"/>
      <c r="V223" s="17"/>
      <c r="W223" s="17"/>
      <c r="X223" s="17"/>
      <c r="Y223" s="17"/>
      <c r="Z223" s="17"/>
      <c r="AA223" s="17"/>
      <c r="AB223" s="17"/>
      <c r="AC223" s="17"/>
      <c r="AD223" s="17"/>
      <c r="AE223" s="17"/>
      <c r="AR223" s="124" t="s">
        <v>79</v>
      </c>
      <c r="AT223" s="124" t="s">
        <v>74</v>
      </c>
      <c r="AU223" s="124" t="s">
        <v>45</v>
      </c>
      <c r="AY223" s="10" t="s">
        <v>72</v>
      </c>
      <c r="BE223" s="125">
        <f>IF(N223="základní",J223,0)</f>
        <v>0</v>
      </c>
      <c r="BF223" s="125">
        <f>IF(N223="snížená",J223,0)</f>
        <v>0</v>
      </c>
      <c r="BG223" s="125">
        <f>IF(N223="zákl. přenesená",J223,0)</f>
        <v>0</v>
      </c>
      <c r="BH223" s="125">
        <f>IF(N223="sníž. přenesená",J223,0)</f>
        <v>0</v>
      </c>
      <c r="BI223" s="125">
        <f>IF(N223="nulová",J223,0)</f>
        <v>0</v>
      </c>
      <c r="BJ223" s="10" t="s">
        <v>44</v>
      </c>
      <c r="BK223" s="125">
        <f>ROUND(I223*H223,2)</f>
        <v>0</v>
      </c>
      <c r="BL223" s="10" t="s">
        <v>79</v>
      </c>
      <c r="BM223" s="124" t="s">
        <v>293</v>
      </c>
    </row>
    <row r="224" spans="1:65" s="2" customFormat="1">
      <c r="A224" s="17"/>
      <c r="B224" s="18"/>
      <c r="C224" s="19"/>
      <c r="D224" s="126" t="s">
        <v>80</v>
      </c>
      <c r="E224" s="19"/>
      <c r="F224" s="127" t="s">
        <v>292</v>
      </c>
      <c r="G224" s="19"/>
      <c r="H224" s="19"/>
      <c r="I224" s="19"/>
      <c r="J224" s="19"/>
      <c r="K224" s="19"/>
      <c r="L224" s="20"/>
      <c r="M224" s="128"/>
      <c r="N224" s="129"/>
      <c r="O224" s="27"/>
      <c r="P224" s="27"/>
      <c r="Q224" s="27"/>
      <c r="R224" s="27"/>
      <c r="S224" s="27"/>
      <c r="T224" s="28"/>
      <c r="U224" s="17"/>
      <c r="V224" s="17"/>
      <c r="W224" s="17"/>
      <c r="X224" s="17"/>
      <c r="Y224" s="17"/>
      <c r="Z224" s="17"/>
      <c r="AA224" s="17"/>
      <c r="AB224" s="17"/>
      <c r="AC224" s="17"/>
      <c r="AD224" s="17"/>
      <c r="AE224" s="17"/>
      <c r="AT224" s="10" t="s">
        <v>80</v>
      </c>
      <c r="AU224" s="10" t="s">
        <v>45</v>
      </c>
    </row>
    <row r="225" spans="1:65" s="2" customFormat="1" ht="16.5" customHeight="1">
      <c r="A225" s="17"/>
      <c r="B225" s="18"/>
      <c r="C225" s="114" t="s">
        <v>146</v>
      </c>
      <c r="D225" s="114" t="s">
        <v>74</v>
      </c>
      <c r="E225" s="115" t="s">
        <v>294</v>
      </c>
      <c r="F225" s="116" t="s">
        <v>295</v>
      </c>
      <c r="G225" s="117" t="s">
        <v>149</v>
      </c>
      <c r="H225" s="118">
        <v>2</v>
      </c>
      <c r="I225" s="119"/>
      <c r="J225" s="119">
        <f>ROUND(I225*H225,2)</f>
        <v>0</v>
      </c>
      <c r="K225" s="116" t="s">
        <v>78</v>
      </c>
      <c r="L225" s="20"/>
      <c r="M225" s="120" t="s">
        <v>0</v>
      </c>
      <c r="N225" s="121" t="s">
        <v>25</v>
      </c>
      <c r="O225" s="122">
        <v>0.86299999999999999</v>
      </c>
      <c r="P225" s="122">
        <f>O225*H225</f>
        <v>1.726</v>
      </c>
      <c r="Q225" s="122">
        <v>0.12303</v>
      </c>
      <c r="R225" s="122">
        <f>Q225*H225</f>
        <v>0.24606</v>
      </c>
      <c r="S225" s="122">
        <v>0</v>
      </c>
      <c r="T225" s="123">
        <f>S225*H225</f>
        <v>0</v>
      </c>
      <c r="U225" s="17"/>
      <c r="V225" s="17"/>
      <c r="W225" s="17"/>
      <c r="X225" s="17"/>
      <c r="Y225" s="17"/>
      <c r="Z225" s="17"/>
      <c r="AA225" s="17"/>
      <c r="AB225" s="17"/>
      <c r="AC225" s="17"/>
      <c r="AD225" s="17"/>
      <c r="AE225" s="17"/>
      <c r="AR225" s="124" t="s">
        <v>79</v>
      </c>
      <c r="AT225" s="124" t="s">
        <v>74</v>
      </c>
      <c r="AU225" s="124" t="s">
        <v>45</v>
      </c>
      <c r="AY225" s="10" t="s">
        <v>72</v>
      </c>
      <c r="BE225" s="125">
        <f>IF(N225="základní",J225,0)</f>
        <v>0</v>
      </c>
      <c r="BF225" s="125">
        <f>IF(N225="snížená",J225,0)</f>
        <v>0</v>
      </c>
      <c r="BG225" s="125">
        <f>IF(N225="zákl. přenesená",J225,0)</f>
        <v>0</v>
      </c>
      <c r="BH225" s="125">
        <f>IF(N225="sníž. přenesená",J225,0)</f>
        <v>0</v>
      </c>
      <c r="BI225" s="125">
        <f>IF(N225="nulová",J225,0)</f>
        <v>0</v>
      </c>
      <c r="BJ225" s="10" t="s">
        <v>44</v>
      </c>
      <c r="BK225" s="125">
        <f>ROUND(I225*H225,2)</f>
        <v>0</v>
      </c>
      <c r="BL225" s="10" t="s">
        <v>79</v>
      </c>
      <c r="BM225" s="124" t="s">
        <v>296</v>
      </c>
    </row>
    <row r="226" spans="1:65" s="2" customFormat="1">
      <c r="A226" s="17"/>
      <c r="B226" s="18"/>
      <c r="C226" s="19"/>
      <c r="D226" s="126" t="s">
        <v>80</v>
      </c>
      <c r="E226" s="19"/>
      <c r="F226" s="127" t="s">
        <v>295</v>
      </c>
      <c r="G226" s="19"/>
      <c r="H226" s="19"/>
      <c r="I226" s="19"/>
      <c r="J226" s="19"/>
      <c r="K226" s="19"/>
      <c r="L226" s="20"/>
      <c r="M226" s="128"/>
      <c r="N226" s="129"/>
      <c r="O226" s="27"/>
      <c r="P226" s="27"/>
      <c r="Q226" s="27"/>
      <c r="R226" s="27"/>
      <c r="S226" s="27"/>
      <c r="T226" s="28"/>
      <c r="U226" s="17"/>
      <c r="V226" s="17"/>
      <c r="W226" s="17"/>
      <c r="X226" s="17"/>
      <c r="Y226" s="17"/>
      <c r="Z226" s="17"/>
      <c r="AA226" s="17"/>
      <c r="AB226" s="17"/>
      <c r="AC226" s="17"/>
      <c r="AD226" s="17"/>
      <c r="AE226" s="17"/>
      <c r="AT226" s="10" t="s">
        <v>80</v>
      </c>
      <c r="AU226" s="10" t="s">
        <v>45</v>
      </c>
    </row>
    <row r="227" spans="1:65" s="9" customFormat="1">
      <c r="B227" s="140"/>
      <c r="C227" s="141"/>
      <c r="D227" s="126" t="s">
        <v>83</v>
      </c>
      <c r="E227" s="142" t="s">
        <v>0</v>
      </c>
      <c r="F227" s="143" t="s">
        <v>297</v>
      </c>
      <c r="G227" s="141"/>
      <c r="H227" s="142" t="s">
        <v>0</v>
      </c>
      <c r="I227" s="141"/>
      <c r="J227" s="141"/>
      <c r="K227" s="141"/>
      <c r="L227" s="144"/>
      <c r="M227" s="145"/>
      <c r="N227" s="146"/>
      <c r="O227" s="146"/>
      <c r="P227" s="146"/>
      <c r="Q227" s="146"/>
      <c r="R227" s="146"/>
      <c r="S227" s="146"/>
      <c r="T227" s="147"/>
      <c r="AT227" s="148" t="s">
        <v>83</v>
      </c>
      <c r="AU227" s="148" t="s">
        <v>45</v>
      </c>
      <c r="AV227" s="9" t="s">
        <v>44</v>
      </c>
      <c r="AW227" s="9" t="s">
        <v>17</v>
      </c>
      <c r="AX227" s="9" t="s">
        <v>43</v>
      </c>
      <c r="AY227" s="148" t="s">
        <v>72</v>
      </c>
    </row>
    <row r="228" spans="1:65" s="8" customFormat="1">
      <c r="B228" s="130"/>
      <c r="C228" s="131"/>
      <c r="D228" s="126" t="s">
        <v>83</v>
      </c>
      <c r="E228" s="132" t="s">
        <v>0</v>
      </c>
      <c r="F228" s="133" t="s">
        <v>45</v>
      </c>
      <c r="G228" s="131"/>
      <c r="H228" s="134">
        <v>2</v>
      </c>
      <c r="I228" s="131"/>
      <c r="J228" s="131"/>
      <c r="K228" s="131"/>
      <c r="L228" s="135"/>
      <c r="M228" s="136"/>
      <c r="N228" s="137"/>
      <c r="O228" s="137"/>
      <c r="P228" s="137"/>
      <c r="Q228" s="137"/>
      <c r="R228" s="137"/>
      <c r="S228" s="137"/>
      <c r="T228" s="138"/>
      <c r="AT228" s="139" t="s">
        <v>83</v>
      </c>
      <c r="AU228" s="139" t="s">
        <v>45</v>
      </c>
      <c r="AV228" s="8" t="s">
        <v>45</v>
      </c>
      <c r="AW228" s="8" t="s">
        <v>17</v>
      </c>
      <c r="AX228" s="8" t="s">
        <v>44</v>
      </c>
      <c r="AY228" s="139" t="s">
        <v>72</v>
      </c>
    </row>
    <row r="229" spans="1:65" s="2" customFormat="1" ht="24.2" customHeight="1">
      <c r="A229" s="17"/>
      <c r="B229" s="18"/>
      <c r="C229" s="149" t="s">
        <v>147</v>
      </c>
      <c r="D229" s="149" t="s">
        <v>129</v>
      </c>
      <c r="E229" s="150" t="s">
        <v>298</v>
      </c>
      <c r="F229" s="151" t="s">
        <v>299</v>
      </c>
      <c r="G229" s="152" t="s">
        <v>149</v>
      </c>
      <c r="H229" s="153">
        <v>2</v>
      </c>
      <c r="I229" s="154"/>
      <c r="J229" s="154">
        <f>ROUND(I229*H229,2)</f>
        <v>0</v>
      </c>
      <c r="K229" s="151" t="s">
        <v>78</v>
      </c>
      <c r="L229" s="155"/>
      <c r="M229" s="156" t="s">
        <v>0</v>
      </c>
      <c r="N229" s="157" t="s">
        <v>25</v>
      </c>
      <c r="O229" s="122">
        <v>0</v>
      </c>
      <c r="P229" s="122">
        <f>O229*H229</f>
        <v>0</v>
      </c>
      <c r="Q229" s="122">
        <v>1.3299999999999999E-2</v>
      </c>
      <c r="R229" s="122">
        <f>Q229*H229</f>
        <v>2.6599999999999999E-2</v>
      </c>
      <c r="S229" s="122">
        <v>0</v>
      </c>
      <c r="T229" s="123">
        <f>S229*H229</f>
        <v>0</v>
      </c>
      <c r="U229" s="17"/>
      <c r="V229" s="17"/>
      <c r="W229" s="17"/>
      <c r="X229" s="17"/>
      <c r="Y229" s="17"/>
      <c r="Z229" s="17"/>
      <c r="AA229" s="17"/>
      <c r="AB229" s="17"/>
      <c r="AC229" s="17"/>
      <c r="AD229" s="17"/>
      <c r="AE229" s="17"/>
      <c r="AR229" s="124" t="s">
        <v>88</v>
      </c>
      <c r="AT229" s="124" t="s">
        <v>129</v>
      </c>
      <c r="AU229" s="124" t="s">
        <v>45</v>
      </c>
      <c r="AY229" s="10" t="s">
        <v>72</v>
      </c>
      <c r="BE229" s="125">
        <f>IF(N229="základní",J229,0)</f>
        <v>0</v>
      </c>
      <c r="BF229" s="125">
        <f>IF(N229="snížená",J229,0)</f>
        <v>0</v>
      </c>
      <c r="BG229" s="125">
        <f>IF(N229="zákl. přenesená",J229,0)</f>
        <v>0</v>
      </c>
      <c r="BH229" s="125">
        <f>IF(N229="sníž. přenesená",J229,0)</f>
        <v>0</v>
      </c>
      <c r="BI229" s="125">
        <f>IF(N229="nulová",J229,0)</f>
        <v>0</v>
      </c>
      <c r="BJ229" s="10" t="s">
        <v>44</v>
      </c>
      <c r="BK229" s="125">
        <f>ROUND(I229*H229,2)</f>
        <v>0</v>
      </c>
      <c r="BL229" s="10" t="s">
        <v>79</v>
      </c>
      <c r="BM229" s="124" t="s">
        <v>300</v>
      </c>
    </row>
    <row r="230" spans="1:65" s="2" customFormat="1" ht="19.5">
      <c r="A230" s="17"/>
      <c r="B230" s="18"/>
      <c r="C230" s="19"/>
      <c r="D230" s="126" t="s">
        <v>80</v>
      </c>
      <c r="E230" s="19"/>
      <c r="F230" s="127" t="s">
        <v>299</v>
      </c>
      <c r="G230" s="19"/>
      <c r="H230" s="19"/>
      <c r="I230" s="19"/>
      <c r="J230" s="19"/>
      <c r="K230" s="19"/>
      <c r="L230" s="20"/>
      <c r="M230" s="128"/>
      <c r="N230" s="129"/>
      <c r="O230" s="27"/>
      <c r="P230" s="27"/>
      <c r="Q230" s="27"/>
      <c r="R230" s="27"/>
      <c r="S230" s="27"/>
      <c r="T230" s="28"/>
      <c r="U230" s="17"/>
      <c r="V230" s="17"/>
      <c r="W230" s="17"/>
      <c r="X230" s="17"/>
      <c r="Y230" s="17"/>
      <c r="Z230" s="17"/>
      <c r="AA230" s="17"/>
      <c r="AB230" s="17"/>
      <c r="AC230" s="17"/>
      <c r="AD230" s="17"/>
      <c r="AE230" s="17"/>
      <c r="AT230" s="10" t="s">
        <v>80</v>
      </c>
      <c r="AU230" s="10" t="s">
        <v>45</v>
      </c>
    </row>
    <row r="231" spans="1:65" s="2" customFormat="1" ht="16.5" customHeight="1">
      <c r="A231" s="17"/>
      <c r="B231" s="18"/>
      <c r="C231" s="114" t="s">
        <v>148</v>
      </c>
      <c r="D231" s="114" t="s">
        <v>74</v>
      </c>
      <c r="E231" s="115" t="s">
        <v>301</v>
      </c>
      <c r="F231" s="116" t="s">
        <v>302</v>
      </c>
      <c r="G231" s="117" t="s">
        <v>91</v>
      </c>
      <c r="H231" s="118">
        <v>16.3</v>
      </c>
      <c r="I231" s="119"/>
      <c r="J231" s="119">
        <f>ROUND(I231*H231,2)</f>
        <v>0</v>
      </c>
      <c r="K231" s="116" t="s">
        <v>78</v>
      </c>
      <c r="L231" s="20"/>
      <c r="M231" s="120" t="s">
        <v>0</v>
      </c>
      <c r="N231" s="121" t="s">
        <v>25</v>
      </c>
      <c r="O231" s="122">
        <v>5.3999999999999999E-2</v>
      </c>
      <c r="P231" s="122">
        <f>O231*H231</f>
        <v>0.88019999999999998</v>
      </c>
      <c r="Q231" s="122">
        <v>1.9000000000000001E-4</v>
      </c>
      <c r="R231" s="122">
        <f>Q231*H231</f>
        <v>3.0970000000000004E-3</v>
      </c>
      <c r="S231" s="122">
        <v>0</v>
      </c>
      <c r="T231" s="123">
        <f>S231*H231</f>
        <v>0</v>
      </c>
      <c r="U231" s="17"/>
      <c r="V231" s="17"/>
      <c r="W231" s="17"/>
      <c r="X231" s="17"/>
      <c r="Y231" s="17"/>
      <c r="Z231" s="17"/>
      <c r="AA231" s="17"/>
      <c r="AB231" s="17"/>
      <c r="AC231" s="17"/>
      <c r="AD231" s="17"/>
      <c r="AE231" s="17"/>
      <c r="AR231" s="124" t="s">
        <v>79</v>
      </c>
      <c r="AT231" s="124" t="s">
        <v>74</v>
      </c>
      <c r="AU231" s="124" t="s">
        <v>45</v>
      </c>
      <c r="AY231" s="10" t="s">
        <v>72</v>
      </c>
      <c r="BE231" s="125">
        <f>IF(N231="základní",J231,0)</f>
        <v>0</v>
      </c>
      <c r="BF231" s="125">
        <f>IF(N231="snížená",J231,0)</f>
        <v>0</v>
      </c>
      <c r="BG231" s="125">
        <f>IF(N231="zákl. přenesená",J231,0)</f>
        <v>0</v>
      </c>
      <c r="BH231" s="125">
        <f>IF(N231="sníž. přenesená",J231,0)</f>
        <v>0</v>
      </c>
      <c r="BI231" s="125">
        <f>IF(N231="nulová",J231,0)</f>
        <v>0</v>
      </c>
      <c r="BJ231" s="10" t="s">
        <v>44</v>
      </c>
      <c r="BK231" s="125">
        <f>ROUND(I231*H231,2)</f>
        <v>0</v>
      </c>
      <c r="BL231" s="10" t="s">
        <v>79</v>
      </c>
      <c r="BM231" s="124" t="s">
        <v>303</v>
      </c>
    </row>
    <row r="232" spans="1:65" s="2" customFormat="1">
      <c r="A232" s="17"/>
      <c r="B232" s="18"/>
      <c r="C232" s="19"/>
      <c r="D232" s="126" t="s">
        <v>80</v>
      </c>
      <c r="E232" s="19"/>
      <c r="F232" s="127" t="s">
        <v>304</v>
      </c>
      <c r="G232" s="19"/>
      <c r="H232" s="19"/>
      <c r="I232" s="19"/>
      <c r="J232" s="19"/>
      <c r="K232" s="19"/>
      <c r="L232" s="20"/>
      <c r="M232" s="128"/>
      <c r="N232" s="129"/>
      <c r="O232" s="27"/>
      <c r="P232" s="27"/>
      <c r="Q232" s="27"/>
      <c r="R232" s="27"/>
      <c r="S232" s="27"/>
      <c r="T232" s="28"/>
      <c r="U232" s="17"/>
      <c r="V232" s="17"/>
      <c r="W232" s="17"/>
      <c r="X232" s="17"/>
      <c r="Y232" s="17"/>
      <c r="Z232" s="17"/>
      <c r="AA232" s="17"/>
      <c r="AB232" s="17"/>
      <c r="AC232" s="17"/>
      <c r="AD232" s="17"/>
      <c r="AE232" s="17"/>
      <c r="AT232" s="10" t="s">
        <v>80</v>
      </c>
      <c r="AU232" s="10" t="s">
        <v>45</v>
      </c>
    </row>
    <row r="233" spans="1:65" s="2" customFormat="1" ht="21.75" customHeight="1">
      <c r="A233" s="17"/>
      <c r="B233" s="18"/>
      <c r="C233" s="114" t="s">
        <v>150</v>
      </c>
      <c r="D233" s="114" t="s">
        <v>74</v>
      </c>
      <c r="E233" s="115" t="s">
        <v>305</v>
      </c>
      <c r="F233" s="116" t="s">
        <v>306</v>
      </c>
      <c r="G233" s="117" t="s">
        <v>91</v>
      </c>
      <c r="H233" s="118">
        <v>16.3</v>
      </c>
      <c r="I233" s="119"/>
      <c r="J233" s="119">
        <f>ROUND(I233*H233,2)</f>
        <v>0</v>
      </c>
      <c r="K233" s="116" t="s">
        <v>78</v>
      </c>
      <c r="L233" s="20"/>
      <c r="M233" s="120" t="s">
        <v>0</v>
      </c>
      <c r="N233" s="121" t="s">
        <v>25</v>
      </c>
      <c r="O233" s="122">
        <v>2.5000000000000001E-2</v>
      </c>
      <c r="P233" s="122">
        <f>O233*H233</f>
        <v>0.40750000000000003</v>
      </c>
      <c r="Q233" s="122">
        <v>9.0000000000000006E-5</v>
      </c>
      <c r="R233" s="122">
        <f>Q233*H233</f>
        <v>1.4670000000000002E-3</v>
      </c>
      <c r="S233" s="122">
        <v>0</v>
      </c>
      <c r="T233" s="123">
        <f>S233*H233</f>
        <v>0</v>
      </c>
      <c r="U233" s="17"/>
      <c r="V233" s="17"/>
      <c r="W233" s="17"/>
      <c r="X233" s="17"/>
      <c r="Y233" s="17"/>
      <c r="Z233" s="17"/>
      <c r="AA233" s="17"/>
      <c r="AB233" s="17"/>
      <c r="AC233" s="17"/>
      <c r="AD233" s="17"/>
      <c r="AE233" s="17"/>
      <c r="AR233" s="124" t="s">
        <v>79</v>
      </c>
      <c r="AT233" s="124" t="s">
        <v>74</v>
      </c>
      <c r="AU233" s="124" t="s">
        <v>45</v>
      </c>
      <c r="AY233" s="10" t="s">
        <v>72</v>
      </c>
      <c r="BE233" s="125">
        <f>IF(N233="základní",J233,0)</f>
        <v>0</v>
      </c>
      <c r="BF233" s="125">
        <f>IF(N233="snížená",J233,0)</f>
        <v>0</v>
      </c>
      <c r="BG233" s="125">
        <f>IF(N233="zákl. přenesená",J233,0)</f>
        <v>0</v>
      </c>
      <c r="BH233" s="125">
        <f>IF(N233="sníž. přenesená",J233,0)</f>
        <v>0</v>
      </c>
      <c r="BI233" s="125">
        <f>IF(N233="nulová",J233,0)</f>
        <v>0</v>
      </c>
      <c r="BJ233" s="10" t="s">
        <v>44</v>
      </c>
      <c r="BK233" s="125">
        <f>ROUND(I233*H233,2)</f>
        <v>0</v>
      </c>
      <c r="BL233" s="10" t="s">
        <v>79</v>
      </c>
      <c r="BM233" s="124" t="s">
        <v>307</v>
      </c>
    </row>
    <row r="234" spans="1:65" s="2" customFormat="1">
      <c r="A234" s="17"/>
      <c r="B234" s="18"/>
      <c r="C234" s="19"/>
      <c r="D234" s="126" t="s">
        <v>80</v>
      </c>
      <c r="E234" s="19"/>
      <c r="F234" s="127" t="s">
        <v>308</v>
      </c>
      <c r="G234" s="19"/>
      <c r="H234" s="19"/>
      <c r="I234" s="19"/>
      <c r="J234" s="19"/>
      <c r="K234" s="19"/>
      <c r="L234" s="20"/>
      <c r="M234" s="128"/>
      <c r="N234" s="129"/>
      <c r="O234" s="27"/>
      <c r="P234" s="27"/>
      <c r="Q234" s="27"/>
      <c r="R234" s="27"/>
      <c r="S234" s="27"/>
      <c r="T234" s="28"/>
      <c r="U234" s="17"/>
      <c r="V234" s="17"/>
      <c r="W234" s="17"/>
      <c r="X234" s="17"/>
      <c r="Y234" s="17"/>
      <c r="Z234" s="17"/>
      <c r="AA234" s="17"/>
      <c r="AB234" s="17"/>
      <c r="AC234" s="17"/>
      <c r="AD234" s="17"/>
      <c r="AE234" s="17"/>
      <c r="AT234" s="10" t="s">
        <v>80</v>
      </c>
      <c r="AU234" s="10" t="s">
        <v>45</v>
      </c>
    </row>
    <row r="235" spans="1:65" s="7" customFormat="1" ht="22.9" customHeight="1">
      <c r="B235" s="99"/>
      <c r="C235" s="100"/>
      <c r="D235" s="101" t="s">
        <v>42</v>
      </c>
      <c r="E235" s="112" t="s">
        <v>93</v>
      </c>
      <c r="F235" s="112" t="s">
        <v>138</v>
      </c>
      <c r="G235" s="100"/>
      <c r="H235" s="100"/>
      <c r="I235" s="100"/>
      <c r="J235" s="113">
        <f>BK235</f>
        <v>0</v>
      </c>
      <c r="K235" s="100"/>
      <c r="L235" s="104"/>
      <c r="M235" s="105"/>
      <c r="N235" s="106"/>
      <c r="O235" s="106"/>
      <c r="P235" s="107">
        <f>SUM(P236:P242)</f>
        <v>18.431999999999999</v>
      </c>
      <c r="Q235" s="106"/>
      <c r="R235" s="107">
        <f>SUM(R236:R242)</f>
        <v>2.4000000000000002E-3</v>
      </c>
      <c r="S235" s="106"/>
      <c r="T235" s="108">
        <f>SUM(T236:T242)</f>
        <v>0</v>
      </c>
      <c r="AR235" s="109" t="s">
        <v>44</v>
      </c>
      <c r="AT235" s="110" t="s">
        <v>42</v>
      </c>
      <c r="AU235" s="110" t="s">
        <v>44</v>
      </c>
      <c r="AY235" s="109" t="s">
        <v>72</v>
      </c>
      <c r="BK235" s="111">
        <f>SUM(BK236:BK242)</f>
        <v>0</v>
      </c>
    </row>
    <row r="236" spans="1:65" s="2" customFormat="1" ht="33" customHeight="1">
      <c r="A236" s="17"/>
      <c r="B236" s="18"/>
      <c r="C236" s="114" t="s">
        <v>151</v>
      </c>
      <c r="D236" s="114" t="s">
        <v>74</v>
      </c>
      <c r="E236" s="115" t="s">
        <v>309</v>
      </c>
      <c r="F236" s="116" t="s">
        <v>310</v>
      </c>
      <c r="G236" s="117" t="s">
        <v>91</v>
      </c>
      <c r="H236" s="118">
        <v>20</v>
      </c>
      <c r="I236" s="119"/>
      <c r="J236" s="119">
        <f>ROUND(I236*H236,2)</f>
        <v>0</v>
      </c>
      <c r="K236" s="116" t="s">
        <v>78</v>
      </c>
      <c r="L236" s="20"/>
      <c r="M236" s="120" t="s">
        <v>0</v>
      </c>
      <c r="N236" s="121" t="s">
        <v>25</v>
      </c>
      <c r="O236" s="122">
        <v>0.17399999999999999</v>
      </c>
      <c r="P236" s="122">
        <f>O236*H236</f>
        <v>3.4799999999999995</v>
      </c>
      <c r="Q236" s="122">
        <v>1.0000000000000001E-5</v>
      </c>
      <c r="R236" s="122">
        <f>Q236*H236</f>
        <v>2.0000000000000001E-4</v>
      </c>
      <c r="S236" s="122">
        <v>0</v>
      </c>
      <c r="T236" s="123">
        <f>S236*H236</f>
        <v>0</v>
      </c>
      <c r="U236" s="17"/>
      <c r="V236" s="17"/>
      <c r="W236" s="17"/>
      <c r="X236" s="17"/>
      <c r="Y236" s="17"/>
      <c r="Z236" s="17"/>
      <c r="AA236" s="17"/>
      <c r="AB236" s="17"/>
      <c r="AC236" s="17"/>
      <c r="AD236" s="17"/>
      <c r="AE236" s="17"/>
      <c r="AR236" s="124" t="s">
        <v>79</v>
      </c>
      <c r="AT236" s="124" t="s">
        <v>74</v>
      </c>
      <c r="AU236" s="124" t="s">
        <v>45</v>
      </c>
      <c r="AY236" s="10" t="s">
        <v>72</v>
      </c>
      <c r="BE236" s="125">
        <f>IF(N236="základní",J236,0)</f>
        <v>0</v>
      </c>
      <c r="BF236" s="125">
        <f>IF(N236="snížená",J236,0)</f>
        <v>0</v>
      </c>
      <c r="BG236" s="125">
        <f>IF(N236="zákl. přenesená",J236,0)</f>
        <v>0</v>
      </c>
      <c r="BH236" s="125">
        <f>IF(N236="sníž. přenesená",J236,0)</f>
        <v>0</v>
      </c>
      <c r="BI236" s="125">
        <f>IF(N236="nulová",J236,0)</f>
        <v>0</v>
      </c>
      <c r="BJ236" s="10" t="s">
        <v>44</v>
      </c>
      <c r="BK236" s="125">
        <f>ROUND(I236*H236,2)</f>
        <v>0</v>
      </c>
      <c r="BL236" s="10" t="s">
        <v>79</v>
      </c>
      <c r="BM236" s="124" t="s">
        <v>311</v>
      </c>
    </row>
    <row r="237" spans="1:65" s="2" customFormat="1" ht="19.5">
      <c r="A237" s="17"/>
      <c r="B237" s="18"/>
      <c r="C237" s="19"/>
      <c r="D237" s="126" t="s">
        <v>80</v>
      </c>
      <c r="E237" s="19"/>
      <c r="F237" s="127" t="s">
        <v>312</v>
      </c>
      <c r="G237" s="19"/>
      <c r="H237" s="19"/>
      <c r="I237" s="19"/>
      <c r="J237" s="19"/>
      <c r="K237" s="19"/>
      <c r="L237" s="20"/>
      <c r="M237" s="128"/>
      <c r="N237" s="129"/>
      <c r="O237" s="27"/>
      <c r="P237" s="27"/>
      <c r="Q237" s="27"/>
      <c r="R237" s="27"/>
      <c r="S237" s="27"/>
      <c r="T237" s="28"/>
      <c r="U237" s="17"/>
      <c r="V237" s="17"/>
      <c r="W237" s="17"/>
      <c r="X237" s="17"/>
      <c r="Y237" s="17"/>
      <c r="Z237" s="17"/>
      <c r="AA237" s="17"/>
      <c r="AB237" s="17"/>
      <c r="AC237" s="17"/>
      <c r="AD237" s="17"/>
      <c r="AE237" s="17"/>
      <c r="AT237" s="10" t="s">
        <v>80</v>
      </c>
      <c r="AU237" s="10" t="s">
        <v>45</v>
      </c>
    </row>
    <row r="238" spans="1:65" s="2" customFormat="1" ht="24.2" customHeight="1">
      <c r="A238" s="17"/>
      <c r="B238" s="18"/>
      <c r="C238" s="114" t="s">
        <v>152</v>
      </c>
      <c r="D238" s="114" t="s">
        <v>74</v>
      </c>
      <c r="E238" s="115" t="s">
        <v>313</v>
      </c>
      <c r="F238" s="116" t="s">
        <v>314</v>
      </c>
      <c r="G238" s="117" t="s">
        <v>91</v>
      </c>
      <c r="H238" s="118">
        <v>20</v>
      </c>
      <c r="I238" s="119"/>
      <c r="J238" s="119">
        <f>ROUND(I238*H238,2)</f>
        <v>0</v>
      </c>
      <c r="K238" s="116" t="s">
        <v>78</v>
      </c>
      <c r="L238" s="20"/>
      <c r="M238" s="120" t="s">
        <v>0</v>
      </c>
      <c r="N238" s="121" t="s">
        <v>25</v>
      </c>
      <c r="O238" s="122">
        <v>0.19500000000000001</v>
      </c>
      <c r="P238" s="122">
        <f>O238*H238</f>
        <v>3.9000000000000004</v>
      </c>
      <c r="Q238" s="122">
        <v>1.1E-4</v>
      </c>
      <c r="R238" s="122">
        <f>Q238*H238</f>
        <v>2.2000000000000001E-3</v>
      </c>
      <c r="S238" s="122">
        <v>0</v>
      </c>
      <c r="T238" s="123">
        <f>S238*H238</f>
        <v>0</v>
      </c>
      <c r="U238" s="17"/>
      <c r="V238" s="17"/>
      <c r="W238" s="17"/>
      <c r="X238" s="17"/>
      <c r="Y238" s="17"/>
      <c r="Z238" s="17"/>
      <c r="AA238" s="17"/>
      <c r="AB238" s="17"/>
      <c r="AC238" s="17"/>
      <c r="AD238" s="17"/>
      <c r="AE238" s="17"/>
      <c r="AR238" s="124" t="s">
        <v>79</v>
      </c>
      <c r="AT238" s="124" t="s">
        <v>74</v>
      </c>
      <c r="AU238" s="124" t="s">
        <v>45</v>
      </c>
      <c r="AY238" s="10" t="s">
        <v>72</v>
      </c>
      <c r="BE238" s="125">
        <f>IF(N238="základní",J238,0)</f>
        <v>0</v>
      </c>
      <c r="BF238" s="125">
        <f>IF(N238="snížená",J238,0)</f>
        <v>0</v>
      </c>
      <c r="BG238" s="125">
        <f>IF(N238="zákl. přenesená",J238,0)</f>
        <v>0</v>
      </c>
      <c r="BH238" s="125">
        <f>IF(N238="sníž. přenesená",J238,0)</f>
        <v>0</v>
      </c>
      <c r="BI238" s="125">
        <f>IF(N238="nulová",J238,0)</f>
        <v>0</v>
      </c>
      <c r="BJ238" s="10" t="s">
        <v>44</v>
      </c>
      <c r="BK238" s="125">
        <f>ROUND(I238*H238,2)</f>
        <v>0</v>
      </c>
      <c r="BL238" s="10" t="s">
        <v>79</v>
      </c>
      <c r="BM238" s="124" t="s">
        <v>315</v>
      </c>
    </row>
    <row r="239" spans="1:65" s="2" customFormat="1" ht="39">
      <c r="A239" s="17"/>
      <c r="B239" s="18"/>
      <c r="C239" s="19"/>
      <c r="D239" s="126" t="s">
        <v>80</v>
      </c>
      <c r="E239" s="19"/>
      <c r="F239" s="127" t="s">
        <v>316</v>
      </c>
      <c r="G239" s="19"/>
      <c r="H239" s="19"/>
      <c r="I239" s="19"/>
      <c r="J239" s="19"/>
      <c r="K239" s="19"/>
      <c r="L239" s="20"/>
      <c r="M239" s="128"/>
      <c r="N239" s="129"/>
      <c r="O239" s="27"/>
      <c r="P239" s="27"/>
      <c r="Q239" s="27"/>
      <c r="R239" s="27"/>
      <c r="S239" s="27"/>
      <c r="T239" s="28"/>
      <c r="U239" s="17"/>
      <c r="V239" s="17"/>
      <c r="W239" s="17"/>
      <c r="X239" s="17"/>
      <c r="Y239" s="17"/>
      <c r="Z239" s="17"/>
      <c r="AA239" s="17"/>
      <c r="AB239" s="17"/>
      <c r="AC239" s="17"/>
      <c r="AD239" s="17"/>
      <c r="AE239" s="17"/>
      <c r="AT239" s="10" t="s">
        <v>80</v>
      </c>
      <c r="AU239" s="10" t="s">
        <v>45</v>
      </c>
    </row>
    <row r="240" spans="1:65" s="2" customFormat="1" ht="24.2" customHeight="1">
      <c r="A240" s="17"/>
      <c r="B240" s="18"/>
      <c r="C240" s="114" t="s">
        <v>153</v>
      </c>
      <c r="D240" s="114" t="s">
        <v>74</v>
      </c>
      <c r="E240" s="115" t="s">
        <v>317</v>
      </c>
      <c r="F240" s="116" t="s">
        <v>318</v>
      </c>
      <c r="G240" s="117" t="s">
        <v>91</v>
      </c>
      <c r="H240" s="118">
        <v>36</v>
      </c>
      <c r="I240" s="119"/>
      <c r="J240" s="119">
        <f>ROUND(I240*H240,2)</f>
        <v>0</v>
      </c>
      <c r="K240" s="116" t="s">
        <v>78</v>
      </c>
      <c r="L240" s="20"/>
      <c r="M240" s="120" t="s">
        <v>0</v>
      </c>
      <c r="N240" s="121" t="s">
        <v>25</v>
      </c>
      <c r="O240" s="122">
        <v>0.307</v>
      </c>
      <c r="P240" s="122">
        <f>O240*H240</f>
        <v>11.052</v>
      </c>
      <c r="Q240" s="122">
        <v>0</v>
      </c>
      <c r="R240" s="122">
        <f>Q240*H240</f>
        <v>0</v>
      </c>
      <c r="S240" s="122">
        <v>0</v>
      </c>
      <c r="T240" s="123">
        <f>S240*H240</f>
        <v>0</v>
      </c>
      <c r="U240" s="17"/>
      <c r="V240" s="17"/>
      <c r="W240" s="17"/>
      <c r="X240" s="17"/>
      <c r="Y240" s="17"/>
      <c r="Z240" s="17"/>
      <c r="AA240" s="17"/>
      <c r="AB240" s="17"/>
      <c r="AC240" s="17"/>
      <c r="AD240" s="17"/>
      <c r="AE240" s="17"/>
      <c r="AR240" s="124" t="s">
        <v>79</v>
      </c>
      <c r="AT240" s="124" t="s">
        <v>74</v>
      </c>
      <c r="AU240" s="124" t="s">
        <v>45</v>
      </c>
      <c r="AY240" s="10" t="s">
        <v>72</v>
      </c>
      <c r="BE240" s="125">
        <f>IF(N240="základní",J240,0)</f>
        <v>0</v>
      </c>
      <c r="BF240" s="125">
        <f>IF(N240="snížená",J240,0)</f>
        <v>0</v>
      </c>
      <c r="BG240" s="125">
        <f>IF(N240="zákl. přenesená",J240,0)</f>
        <v>0</v>
      </c>
      <c r="BH240" s="125">
        <f>IF(N240="sníž. přenesená",J240,0)</f>
        <v>0</v>
      </c>
      <c r="BI240" s="125">
        <f>IF(N240="nulová",J240,0)</f>
        <v>0</v>
      </c>
      <c r="BJ240" s="10" t="s">
        <v>44</v>
      </c>
      <c r="BK240" s="125">
        <f>ROUND(I240*H240,2)</f>
        <v>0</v>
      </c>
      <c r="BL240" s="10" t="s">
        <v>79</v>
      </c>
      <c r="BM240" s="124" t="s">
        <v>319</v>
      </c>
    </row>
    <row r="241" spans="1:65" s="2" customFormat="1" ht="19.5">
      <c r="A241" s="17"/>
      <c r="B241" s="18"/>
      <c r="C241" s="19"/>
      <c r="D241" s="126" t="s">
        <v>80</v>
      </c>
      <c r="E241" s="19"/>
      <c r="F241" s="127" t="s">
        <v>320</v>
      </c>
      <c r="G241" s="19"/>
      <c r="H241" s="19"/>
      <c r="I241" s="19"/>
      <c r="J241" s="19"/>
      <c r="K241" s="19"/>
      <c r="L241" s="20"/>
      <c r="M241" s="128"/>
      <c r="N241" s="129"/>
      <c r="O241" s="27"/>
      <c r="P241" s="27"/>
      <c r="Q241" s="27"/>
      <c r="R241" s="27"/>
      <c r="S241" s="27"/>
      <c r="T241" s="28"/>
      <c r="U241" s="17"/>
      <c r="V241" s="17"/>
      <c r="W241" s="17"/>
      <c r="X241" s="17"/>
      <c r="Y241" s="17"/>
      <c r="Z241" s="17"/>
      <c r="AA241" s="17"/>
      <c r="AB241" s="17"/>
      <c r="AC241" s="17"/>
      <c r="AD241" s="17"/>
      <c r="AE241" s="17"/>
      <c r="AT241" s="10" t="s">
        <v>80</v>
      </c>
      <c r="AU241" s="10" t="s">
        <v>45</v>
      </c>
    </row>
    <row r="242" spans="1:65" s="8" customFormat="1">
      <c r="B242" s="130"/>
      <c r="C242" s="131"/>
      <c r="D242" s="126" t="s">
        <v>83</v>
      </c>
      <c r="E242" s="132" t="s">
        <v>0</v>
      </c>
      <c r="F242" s="133" t="s">
        <v>142</v>
      </c>
      <c r="G242" s="131"/>
      <c r="H242" s="134">
        <v>36</v>
      </c>
      <c r="I242" s="131"/>
      <c r="J242" s="131"/>
      <c r="K242" s="131"/>
      <c r="L242" s="135"/>
      <c r="M242" s="136"/>
      <c r="N242" s="137"/>
      <c r="O242" s="137"/>
      <c r="P242" s="137"/>
      <c r="Q242" s="137"/>
      <c r="R242" s="137"/>
      <c r="S242" s="137"/>
      <c r="T242" s="138"/>
      <c r="AT242" s="139" t="s">
        <v>83</v>
      </c>
      <c r="AU242" s="139" t="s">
        <v>45</v>
      </c>
      <c r="AV242" s="8" t="s">
        <v>45</v>
      </c>
      <c r="AW242" s="8" t="s">
        <v>17</v>
      </c>
      <c r="AX242" s="8" t="s">
        <v>44</v>
      </c>
      <c r="AY242" s="139" t="s">
        <v>72</v>
      </c>
    </row>
    <row r="243" spans="1:65" s="7" customFormat="1" ht="22.9" customHeight="1">
      <c r="B243" s="99"/>
      <c r="C243" s="100"/>
      <c r="D243" s="101" t="s">
        <v>42</v>
      </c>
      <c r="E243" s="112" t="s">
        <v>155</v>
      </c>
      <c r="F243" s="112" t="s">
        <v>156</v>
      </c>
      <c r="G243" s="100"/>
      <c r="H243" s="100"/>
      <c r="I243" s="100"/>
      <c r="J243" s="113">
        <f>BK243</f>
        <v>0</v>
      </c>
      <c r="K243" s="100"/>
      <c r="L243" s="104"/>
      <c r="M243" s="105"/>
      <c r="N243" s="106"/>
      <c r="O243" s="106"/>
      <c r="P243" s="107">
        <f>SUM(P244:P245)</f>
        <v>68.131799999999998</v>
      </c>
      <c r="Q243" s="106"/>
      <c r="R243" s="107">
        <f>SUM(R244:R245)</f>
        <v>0</v>
      </c>
      <c r="S243" s="106"/>
      <c r="T243" s="108">
        <f>SUM(T244:T245)</f>
        <v>0</v>
      </c>
      <c r="AR243" s="109" t="s">
        <v>44</v>
      </c>
      <c r="AT243" s="110" t="s">
        <v>42</v>
      </c>
      <c r="AU243" s="110" t="s">
        <v>44</v>
      </c>
      <c r="AY243" s="109" t="s">
        <v>72</v>
      </c>
      <c r="BK243" s="111">
        <f>SUM(BK244:BK245)</f>
        <v>0</v>
      </c>
    </row>
    <row r="244" spans="1:65" s="2" customFormat="1" ht="24.2" customHeight="1">
      <c r="A244" s="17"/>
      <c r="B244" s="18"/>
      <c r="C244" s="114" t="s">
        <v>154</v>
      </c>
      <c r="D244" s="114" t="s">
        <v>74</v>
      </c>
      <c r="E244" s="115" t="s">
        <v>321</v>
      </c>
      <c r="F244" s="116" t="s">
        <v>322</v>
      </c>
      <c r="G244" s="117" t="s">
        <v>106</v>
      </c>
      <c r="H244" s="118">
        <v>46.034999999999997</v>
      </c>
      <c r="I244" s="119"/>
      <c r="J244" s="119">
        <f>ROUND(I244*H244,2)</f>
        <v>0</v>
      </c>
      <c r="K244" s="116" t="s">
        <v>78</v>
      </c>
      <c r="L244" s="20"/>
      <c r="M244" s="120" t="s">
        <v>0</v>
      </c>
      <c r="N244" s="121" t="s">
        <v>25</v>
      </c>
      <c r="O244" s="122">
        <v>1.48</v>
      </c>
      <c r="P244" s="122">
        <f>O244*H244</f>
        <v>68.131799999999998</v>
      </c>
      <c r="Q244" s="122">
        <v>0</v>
      </c>
      <c r="R244" s="122">
        <f>Q244*H244</f>
        <v>0</v>
      </c>
      <c r="S244" s="122">
        <v>0</v>
      </c>
      <c r="T244" s="123">
        <f>S244*H244</f>
        <v>0</v>
      </c>
      <c r="U244" s="17"/>
      <c r="V244" s="17"/>
      <c r="W244" s="17"/>
      <c r="X244" s="17"/>
      <c r="Y244" s="17"/>
      <c r="Z244" s="17"/>
      <c r="AA244" s="17"/>
      <c r="AB244" s="17"/>
      <c r="AC244" s="17"/>
      <c r="AD244" s="17"/>
      <c r="AE244" s="17"/>
      <c r="AR244" s="124" t="s">
        <v>79</v>
      </c>
      <c r="AT244" s="124" t="s">
        <v>74</v>
      </c>
      <c r="AU244" s="124" t="s">
        <v>45</v>
      </c>
      <c r="AY244" s="10" t="s">
        <v>72</v>
      </c>
      <c r="BE244" s="125">
        <f>IF(N244="základní",J244,0)</f>
        <v>0</v>
      </c>
      <c r="BF244" s="125">
        <f>IF(N244="snížená",J244,0)</f>
        <v>0</v>
      </c>
      <c r="BG244" s="125">
        <f>IF(N244="zákl. přenesená",J244,0)</f>
        <v>0</v>
      </c>
      <c r="BH244" s="125">
        <f>IF(N244="sníž. přenesená",J244,0)</f>
        <v>0</v>
      </c>
      <c r="BI244" s="125">
        <f>IF(N244="nulová",J244,0)</f>
        <v>0</v>
      </c>
      <c r="BJ244" s="10" t="s">
        <v>44</v>
      </c>
      <c r="BK244" s="125">
        <f>ROUND(I244*H244,2)</f>
        <v>0</v>
      </c>
      <c r="BL244" s="10" t="s">
        <v>79</v>
      </c>
      <c r="BM244" s="124" t="s">
        <v>323</v>
      </c>
    </row>
    <row r="245" spans="1:65" s="2" customFormat="1" ht="29.25">
      <c r="A245" s="17"/>
      <c r="B245" s="18"/>
      <c r="C245" s="19"/>
      <c r="D245" s="126" t="s">
        <v>80</v>
      </c>
      <c r="E245" s="19"/>
      <c r="F245" s="127" t="s">
        <v>324</v>
      </c>
      <c r="G245" s="19"/>
      <c r="H245" s="19"/>
      <c r="I245" s="19"/>
      <c r="J245" s="19"/>
      <c r="K245" s="19"/>
      <c r="L245" s="20"/>
      <c r="M245" s="158"/>
      <c r="N245" s="159"/>
      <c r="O245" s="160"/>
      <c r="P245" s="160"/>
      <c r="Q245" s="160"/>
      <c r="R245" s="160"/>
      <c r="S245" s="160"/>
      <c r="T245" s="161"/>
      <c r="U245" s="17"/>
      <c r="V245" s="17"/>
      <c r="W245" s="17"/>
      <c r="X245" s="17"/>
      <c r="Y245" s="17"/>
      <c r="Z245" s="17"/>
      <c r="AA245" s="17"/>
      <c r="AB245" s="17"/>
      <c r="AC245" s="17"/>
      <c r="AD245" s="17"/>
      <c r="AE245" s="17"/>
      <c r="AT245" s="10" t="s">
        <v>80</v>
      </c>
      <c r="AU245" s="10" t="s">
        <v>45</v>
      </c>
    </row>
    <row r="246" spans="1:65" s="2" customFormat="1" ht="6.95" customHeight="1">
      <c r="A246" s="17"/>
      <c r="B246" s="22"/>
      <c r="C246" s="23"/>
      <c r="D246" s="23"/>
      <c r="E246" s="23"/>
      <c r="F246" s="23"/>
      <c r="G246" s="23"/>
      <c r="H246" s="23"/>
      <c r="I246" s="23"/>
      <c r="J246" s="23"/>
      <c r="K246" s="23"/>
      <c r="L246" s="20"/>
      <c r="M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  <c r="AC246" s="17"/>
      <c r="AD246" s="17"/>
      <c r="AE246" s="17"/>
    </row>
  </sheetData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70866141732283472" right="0.70866141732283472" top="0.78740157480314965" bottom="0.78740157480314965" header="0.31496062992125984" footer="0.31496062992125984"/>
  <pageSetup paperSize="9" scale="65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IO 300 - Přípojka vodovodu</vt:lpstr>
      <vt:lpstr>'IO 300 - Přípojka vodovodu'!Oblast_tisku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FRANTISEK\FRANTISEK</dc:creator>
  <cp:lastModifiedBy>Uživatel</cp:lastModifiedBy>
  <dcterms:created xsi:type="dcterms:W3CDTF">2021-08-27T05:58:06Z</dcterms:created>
  <dcterms:modified xsi:type="dcterms:W3CDTF">2021-09-14T11:25:54Z</dcterms:modified>
</cp:coreProperties>
</file>